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71" documentId="13_ncr:b_{52CD85B1-1FAE-4A95-A114-E31D0602EAC4}" xr6:coauthVersionLast="47" xr6:coauthVersionMax="47" xr10:uidLastSave="{D0A83FCB-8815-4B29-BEC4-DE62EE63404B}"/>
  <bookViews>
    <workbookView xWindow="-108" yWindow="-108" windowWidth="23256" windowHeight="12456" firstSheet="2" activeTab="6" xr2:uid="{2ABDD35A-C1E7-45AD-8267-B5571A67ABB2}"/>
  </bookViews>
  <sheets>
    <sheet name="Borehole BoQ" sheetId="10" r:id="rId1"/>
    <sheet name="Elevated water tank" sheetId="11" r:id="rId2"/>
    <sheet name="Distribution Piping" sheetId="13" r:id="rId3"/>
    <sheet name="Caretaker room" sheetId="14" r:id="rId4"/>
    <sheet name="Solar Fence" sheetId="15" r:id="rId5"/>
    <sheet name="Solar system Installations" sheetId="16" r:id="rId6"/>
    <sheet name="summary sheet" sheetId="12" r:id="rId7"/>
  </sheets>
  <definedNames>
    <definedName name="_Toc452757528" localSheetId="0">#N/A</definedName>
    <definedName name="_Toc452757528" localSheetId="3">#N/A</definedName>
    <definedName name="_Toc452757528" localSheetId="2">#N/A</definedName>
    <definedName name="_Toc452757528" localSheetId="1">#N/A</definedName>
    <definedName name="_Toc452757528" localSheetId="4">#N/A</definedName>
    <definedName name="_Toc452757528" localSheetId="5">#N/A</definedName>
    <definedName name="_xlnm.Print_Area" localSheetId="0">#N/A</definedName>
    <definedName name="_xlnm.Print_Area" localSheetId="1">#N/A</definedName>
    <definedName name="_xlnm.Print_Area" localSheetId="6">'summary sheet'!$A$1:$H$26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7" i="16" l="1"/>
  <c r="F16" i="16"/>
  <c r="F15" i="16"/>
  <c r="F14" i="16"/>
  <c r="F13" i="16"/>
  <c r="F10" i="16"/>
  <c r="F9" i="16"/>
  <c r="F7" i="16"/>
  <c r="A24" i="15"/>
  <c r="A25" i="15"/>
  <c r="A26" i="15"/>
  <c r="A27" i="15"/>
  <c r="A28" i="15"/>
  <c r="A29" i="15"/>
  <c r="A23" i="15"/>
  <c r="A19" i="15"/>
  <c r="A20" i="15"/>
  <c r="A18" i="15"/>
  <c r="A12" i="15"/>
  <c r="A13" i="15"/>
  <c r="A14" i="15"/>
  <c r="A11" i="15"/>
  <c r="A39" i="14"/>
  <c r="A35" i="14"/>
  <c r="A34" i="14"/>
  <c r="A29" i="14"/>
  <c r="A17" i="14"/>
  <c r="A18" i="14"/>
  <c r="A19" i="14"/>
  <c r="A20" i="14"/>
  <c r="A21" i="14"/>
  <c r="A22" i="14"/>
  <c r="A23" i="14"/>
  <c r="A24" i="14"/>
  <c r="A10" i="14"/>
  <c r="A11" i="14"/>
  <c r="A12" i="14"/>
  <c r="A13" i="14"/>
  <c r="D8" i="13"/>
  <c r="F8" i="13"/>
  <c r="F29" i="15"/>
  <c r="F28" i="15"/>
  <c r="F27" i="15"/>
  <c r="F26" i="15"/>
  <c r="F25" i="15"/>
  <c r="F24" i="15"/>
  <c r="F23" i="15"/>
  <c r="F22" i="15"/>
  <c r="F20" i="15"/>
  <c r="F19" i="15"/>
  <c r="F18" i="15"/>
  <c r="F17" i="15"/>
  <c r="F14" i="15"/>
  <c r="F13" i="15"/>
  <c r="F12" i="15"/>
  <c r="F11" i="15"/>
  <c r="F10" i="15"/>
  <c r="F8" i="15"/>
  <c r="F42" i="14"/>
  <c r="F43" i="14" s="1"/>
  <c r="F39" i="14"/>
  <c r="F38" i="14"/>
  <c r="D35" i="14"/>
  <c r="F35" i="14"/>
  <c r="D34" i="14"/>
  <c r="F34" i="14"/>
  <c r="D33" i="14"/>
  <c r="F33" i="14"/>
  <c r="F30" i="14"/>
  <c r="D29" i="14"/>
  <c r="F29" i="14"/>
  <c r="D28" i="14"/>
  <c r="F28" i="14"/>
  <c r="D25" i="14"/>
  <c r="F25" i="14"/>
  <c r="D24" i="14"/>
  <c r="F24" i="14"/>
  <c r="D23" i="14"/>
  <c r="F23" i="14"/>
  <c r="D22" i="14"/>
  <c r="F22" i="14"/>
  <c r="D21" i="14"/>
  <c r="F21" i="14"/>
  <c r="D20" i="14"/>
  <c r="F20" i="14"/>
  <c r="D19" i="14"/>
  <c r="F19" i="14"/>
  <c r="D18" i="14"/>
  <c r="F18" i="14"/>
  <c r="D17" i="14"/>
  <c r="F17" i="14"/>
  <c r="D16" i="14"/>
  <c r="F16" i="14"/>
  <c r="D13" i="14"/>
  <c r="F13" i="14"/>
  <c r="D12" i="14"/>
  <c r="F12" i="14"/>
  <c r="D11" i="14"/>
  <c r="F11" i="14"/>
  <c r="D10" i="14"/>
  <c r="F10" i="14"/>
  <c r="D9" i="14"/>
  <c r="F9" i="14"/>
  <c r="F16" i="13"/>
  <c r="F15" i="13"/>
  <c r="F13" i="13"/>
  <c r="F12" i="13"/>
  <c r="F11" i="13"/>
  <c r="F10" i="13"/>
  <c r="F9" i="13"/>
  <c r="F9" i="10"/>
  <c r="F10" i="10"/>
  <c r="F11" i="10"/>
  <c r="F12" i="10"/>
  <c r="F13" i="10"/>
  <c r="F14" i="10"/>
  <c r="F15" i="10"/>
  <c r="F16" i="10"/>
  <c r="F17" i="10"/>
  <c r="F8" i="10"/>
  <c r="F9" i="11"/>
  <c r="F8" i="11"/>
  <c r="F13" i="11"/>
  <c r="F12" i="11"/>
  <c r="F11" i="11"/>
  <c r="F10" i="11"/>
  <c r="F18" i="16" l="1"/>
  <c r="F11" i="16"/>
  <c r="F31" i="15"/>
  <c r="H13" i="12" s="1"/>
  <c r="F40" i="14"/>
  <c r="F36" i="14"/>
  <c r="F31" i="14"/>
  <c r="F26" i="14"/>
  <c r="F14" i="14"/>
  <c r="F18" i="13"/>
  <c r="H11" i="12" s="1"/>
  <c r="F14" i="11"/>
  <c r="H9" i="12" s="1"/>
  <c r="F18" i="10"/>
  <c r="H7" i="12" s="1"/>
  <c r="F19" i="16" l="1"/>
  <c r="H14" i="12" s="1"/>
  <c r="F44" i="14"/>
  <c r="H12" i="12" s="1"/>
  <c r="F16" i="12" l="1"/>
</calcChain>
</file>

<file path=xl/sharedStrings.xml><?xml version="1.0" encoding="utf-8"?>
<sst xmlns="http://schemas.openxmlformats.org/spreadsheetml/2006/main" count="274" uniqueCount="194">
  <si>
    <t xml:space="preserve">  </t>
  </si>
  <si>
    <t xml:space="preserve">Pcs </t>
  </si>
  <si>
    <t xml:space="preserve">Installation of rising main GI pipe 2” with all necessary fittings </t>
  </si>
  <si>
    <t xml:space="preserve">Well development </t>
  </si>
  <si>
    <t xml:space="preserve">Days </t>
  </si>
  <si>
    <t>#.</t>
  </si>
  <si>
    <t>Description of activity</t>
  </si>
  <si>
    <t>Unit</t>
  </si>
  <si>
    <t>QTY</t>
  </si>
  <si>
    <t>Rate in USD</t>
  </si>
  <si>
    <t>Amount in USD</t>
  </si>
  <si>
    <t>Item</t>
  </si>
  <si>
    <t>m</t>
  </si>
  <si>
    <t>A.</t>
  </si>
  <si>
    <t>Borehole activities</t>
  </si>
  <si>
    <t>m³</t>
  </si>
  <si>
    <t>Sub structure works</t>
  </si>
  <si>
    <t>Providing and installation of water resistant cables with required fittings such as insolation type etc.</t>
  </si>
  <si>
    <t>LS</t>
  </si>
  <si>
    <t>ITEM</t>
  </si>
  <si>
    <t>DESCRIPTION</t>
  </si>
  <si>
    <t>UNIT</t>
  </si>
  <si>
    <t>UNIT PRICE</t>
  </si>
  <si>
    <t>TOTAL in US$</t>
  </si>
  <si>
    <t>1.  </t>
  </si>
  <si>
    <t>Mobilization of staff, equipment and materials to site</t>
  </si>
  <si>
    <t>Main equipment (Supply and install)</t>
  </si>
  <si>
    <t>No</t>
  </si>
  <si>
    <t>3.  </t>
  </si>
  <si>
    <t>4.  </t>
  </si>
  <si>
    <t>Accessories (supply and install)</t>
  </si>
  <si>
    <t>M</t>
  </si>
  <si>
    <t>B Meters DN40 water meter</t>
  </si>
  <si>
    <t>Installation charges.</t>
  </si>
  <si>
    <t>BOQ FOR THE REHABILITATION WORKS:</t>
  </si>
  <si>
    <t>Unit |Price</t>
  </si>
  <si>
    <t>Total  Price</t>
  </si>
  <si>
    <t>GRAND TOTAL FOR REFURBISHMENT BoQs</t>
  </si>
  <si>
    <t>REFURBISHMENT BoQs SUMMARY</t>
  </si>
  <si>
    <t>Mobilization of plant and Equipment to the project site (s).Rate shall be inclusive of Demobilization after completion of the works.</t>
  </si>
  <si>
    <t>Electro-Mechanical Works</t>
  </si>
  <si>
    <t>Supply &amp; Install aluminum Roof Mounting Structure frames-Imported standard, solar panels support structure to safely carry all the solar panels strategic to the solar rays. Solar panels support structure, The price includes concrete foundations as per instruction by Engineer.</t>
  </si>
  <si>
    <t>Bailing, pumping, pressurizing and recirculation techniques to open the aquifer and ensure smooth flow  of elevated water to the well.</t>
  </si>
  <si>
    <t xml:space="preserve">Allow a sum for testing and commissioning of the borehole equipping works </t>
  </si>
  <si>
    <t>ls</t>
  </si>
  <si>
    <t>Total for Borehole</t>
  </si>
  <si>
    <t>Sub-total-1</t>
  </si>
  <si>
    <t xml:space="preserve">DC Combiner Box, 6 Input 1output                        
Warranty:  1 years </t>
  </si>
  <si>
    <t>PV Cable, PV 4 mm2</t>
  </si>
  <si>
    <t>Accessories,  Mc4, Cable tie, Autoswitch and etc.</t>
  </si>
  <si>
    <t>Sub-total-2</t>
  </si>
  <si>
    <t>#</t>
  </si>
  <si>
    <t xml:space="preserve">Visibility for both Donar logo and ADRA logo details will be shared during implementation, </t>
  </si>
  <si>
    <t xml:space="preserve">     </t>
  </si>
  <si>
    <t xml:space="preserve">Carefully strip off damaged external plastering, including preparing surfaces for new plastering and removal of surplus as directed by Engineer.
 </t>
  </si>
  <si>
    <t>Repair the damaged concrete structures at elevated water tank at different locations with special approved repair material, with plaster water proofing cement as per instruction of Engineer.</t>
  </si>
  <si>
    <t xml:space="preserve">Supply and apply minimum 2 coats of high quality colored emulsion paint "supercryle" (of approved product) on the internal walls. The price includes removal of the damaged old paint, surface preparations; all according to specifications and the  Engineer's instructions. </t>
  </si>
  <si>
    <t xml:space="preserve">Total for rehabilitation of RC Elevated water tank    </t>
  </si>
  <si>
    <t>lum</t>
  </si>
  <si>
    <t xml:space="preserve">BOQ for Rehabilitation of two borehole and related civil works in Toqoshi 2 Awdal somaliland.         </t>
  </si>
  <si>
    <t> </t>
  </si>
  <si>
    <t xml:space="preserve">BoQs PROPOSED BOREHOLE SUPPLIES </t>
  </si>
  <si>
    <t>DESCRIPTIONS</t>
  </si>
  <si>
    <t>Quantity</t>
  </si>
  <si>
    <t>Unit Cost [USD]</t>
  </si>
  <si>
    <t>Total cost (USD)</t>
  </si>
  <si>
    <t xml:space="preserve"> BOREHOLE SUPPLIES </t>
  </si>
  <si>
    <t>Foundation</t>
  </si>
  <si>
    <t>m3</t>
  </si>
  <si>
    <t>M.L.</t>
  </si>
  <si>
    <t>Refill the pipeline trench with duly compacted soil free of relicts of excavation</t>
  </si>
  <si>
    <t>Demarcation and layouts preparation</t>
  </si>
  <si>
    <t>Construction of chamber control Box (50x50x50cm)</t>
  </si>
  <si>
    <t>Sum</t>
  </si>
  <si>
    <t xml:space="preserve">Testing the system </t>
  </si>
  <si>
    <t>Supply of 2 inch uPVC pressure pipes for supplying water from tank to the town also connect to animal trough and water kiosks</t>
  </si>
  <si>
    <t>Pcs</t>
  </si>
  <si>
    <t>Supply of all the fittings including elbows, tees, unions, gate valves, flow meters etc</t>
  </si>
  <si>
    <t>CONSTRUCTION OF CARETAKER ROOM, SOLAR ROOM 4*4*1.5 meters</t>
  </si>
  <si>
    <t xml:space="preserve">Caretaker room </t>
  </si>
  <si>
    <t>Excavation of foundation trench 0.4m wide and  0.8m depth.</t>
  </si>
  <si>
    <t>Plain concrete in 50 mm thick blinding layer (1:3:6 mix) under the foundation wall.</t>
  </si>
  <si>
    <t>R.C (1:2:4 mix) in ground beam      (0.4m x0.20m ), with 8N0. Y14 re-bars &amp; R6 links @ 200 mm c/c.</t>
  </si>
  <si>
    <t xml:space="preserve">20 cm thick stone hard-core filling well compacted and levelled.                                               </t>
  </si>
  <si>
    <t>Sub total - 1</t>
  </si>
  <si>
    <t>Superstructure works including conc. floor slab</t>
  </si>
  <si>
    <t>Mass concrete (1:3:6 mix ) in conc. floor slab 10cm thick.</t>
  </si>
  <si>
    <t xml:space="preserve">Masonry cement blocks walling , 20cm thickness bedded and jointed with cement sand mortar 1:4 proportion ratio. Face wall should be in plumb. Corner cement block  should be good dressed and jointed to correct angles. All gaps in between cement blocks should be filled with cement sand mortar well mixed also wall should be kept moist for a period at least 10 days minimum, and be  protected from sun           </t>
  </si>
  <si>
    <t>m²</t>
  </si>
  <si>
    <t>R.C (1:2:4 mix) in above the doors &amp; windows conc. ring beams 15 cm depth, each with 6N0. Y14 re-bars &amp; R6 links @ 250 mm c/c.</t>
  </si>
  <si>
    <t>R.C (1:2:4 mix) top tie beam conc. ring beams 30 cm depth, and 20cm wide, each with 6N0. Y14 re-bars &amp; R6 links @ 250 mm c/c.</t>
  </si>
  <si>
    <t>RCC (1:2:4) Columns of 20cmx20cm with reinforced No. 4 iron bars of diameter Ø 14mm</t>
  </si>
  <si>
    <t xml:space="preserve">Constriction of 1:2:4 mixing ratio concrete at front of the generator house  </t>
  </si>
  <si>
    <t>Construction of ceramic floor tiling for pavement  of the caretaker room. The work consist providing of ceramic floor tile connected and jointed with cement sand mortar of 1:2 mixing ratio</t>
  </si>
  <si>
    <t>Construction wall skirt tiling for internal wall of the caretaker, by ceramic wall skirting tile connected and jointed with cement sand mortar of 1:2 mixing ratio</t>
  </si>
  <si>
    <t>Sub total - 2</t>
  </si>
  <si>
    <r>
      <rPr>
        <b/>
        <sz val="12"/>
        <color indexed="8"/>
        <rFont val="Arial"/>
        <family val="2"/>
      </rPr>
      <t>Roofing</t>
    </r>
    <r>
      <rPr>
        <sz val="12"/>
        <color indexed="8"/>
        <rFont val="Arial"/>
        <family val="2"/>
      </rPr>
      <t xml:space="preserve"> </t>
    </r>
  </si>
  <si>
    <t>Construction of gobble end GI sheet roof  of 3m long and 1m wide with wooden trusses of height 1.0m made by timber of cross section 0.08mx0.04m and double tie beam made by timber of cross section 0.10mx0.025m, and wooden battens of 0.05mx0.05m.</t>
  </si>
  <si>
    <r>
      <t xml:space="preserve">Construction of decorated ceiling board to the caretaker room with supporting wooden frame of 0.04mx0.04m distanced each to other 0.62m both side.                                                                                                 </t>
    </r>
    <r>
      <rPr>
        <b/>
        <sz val="12"/>
        <color indexed="8"/>
        <rFont val="Arial"/>
        <family val="2"/>
      </rPr>
      <t xml:space="preserve">N.B. </t>
    </r>
    <r>
      <rPr>
        <sz val="12"/>
        <color indexed="8"/>
        <rFont val="Arial"/>
        <family val="2"/>
      </rPr>
      <t xml:space="preserve">                                                                                                            </t>
    </r>
    <r>
      <rPr>
        <i/>
        <sz val="12"/>
        <color indexed="8"/>
        <rFont val="Arial"/>
        <family val="2"/>
      </rPr>
      <t>Note that this ceiling is included also the outside projection of the room</t>
    </r>
    <r>
      <rPr>
        <sz val="12"/>
        <color indexed="8"/>
        <rFont val="Arial"/>
        <family val="2"/>
      </rPr>
      <t xml:space="preserve">           </t>
    </r>
  </si>
  <si>
    <t xml:space="preserve">Construction of 20cm fascia board </t>
  </si>
  <si>
    <t>Sub total - 3</t>
  </si>
  <si>
    <t>Plastering and other finishing</t>
  </si>
  <si>
    <t xml:space="preserve">Construction of  external &amp; internal plastering, 25mm thick, for all constructed wall surfaces by cement / sand mix 1:5, with wood float finish. </t>
  </si>
  <si>
    <t>Apply two coats whitewashing paint to all wall surfaces, reinforced concrete and pillars.</t>
  </si>
  <si>
    <t>Apply two coats distemper paint to all wall surfaces, reinforced concrete and pillars.</t>
  </si>
  <si>
    <t>Sub total - 4</t>
  </si>
  <si>
    <t>Gate, doors &amp; Windows and other works</t>
  </si>
  <si>
    <t>Sub total - 5</t>
  </si>
  <si>
    <t>Electricity</t>
  </si>
  <si>
    <t>Sub total - 6</t>
  </si>
  <si>
    <t>Total for construction caretaker room or Solar storage room</t>
  </si>
  <si>
    <t>BoQs of PROPOSED SOLAR FENCE AND GATE</t>
  </si>
  <si>
    <t>FENCE AND GATE</t>
  </si>
  <si>
    <t>A 1</t>
  </si>
  <si>
    <t xml:space="preserve">Excavate for column pads, depth not exceeding 1m and of 0.5 x 0.5 mm width commencing at the original ground level, and cart away to spoil as directed </t>
  </si>
  <si>
    <r>
      <t>M</t>
    </r>
    <r>
      <rPr>
        <vertAlign val="superscript"/>
        <sz val="10"/>
        <color indexed="8"/>
        <rFont val="Arial"/>
        <family val="2"/>
      </rPr>
      <t>3</t>
    </r>
  </si>
  <si>
    <t>Reinforced Concrete using 3/4 + 1/2" mix machine crushed Ballast in:</t>
  </si>
  <si>
    <t>Vibrated reinforced concrete (class 25) column base, 350mm deep</t>
  </si>
  <si>
    <t>Assorted high tensile twisted steel reinforcement bars to B.S 4446.</t>
  </si>
  <si>
    <t>KG</t>
  </si>
  <si>
    <t>Sawn formwork to vertical sides of the columns</t>
  </si>
  <si>
    <r>
      <t>M</t>
    </r>
    <r>
      <rPr>
        <vertAlign val="superscript"/>
        <sz val="10"/>
        <color indexed="8"/>
        <rFont val="Arial"/>
        <family val="2"/>
      </rPr>
      <t>2</t>
    </r>
  </si>
  <si>
    <t xml:space="preserve">G.I CHS Columns </t>
  </si>
  <si>
    <t>NO</t>
  </si>
  <si>
    <t>Supply and fix single leaf steel gate size 1500 x 2100mm high CHS poles and heavy duty wire mesh fixed onto the concrete columns using heavy duty steel pin hinges; with all fastening accessories including all cutting welding, grinding and priming with one coat of grey oxide fixing. The gate should also have peep holes of not more tha 25mm dia with a slilding door. It should also have 2 locking mechanisms, top and bottom.</t>
  </si>
  <si>
    <t>FENCE</t>
  </si>
  <si>
    <t>The contractor is reminded to include in his pricing, the cost of supply, cutting, waste and erection and all other necessary fittings including welding lugs or fishtailing onto the 50x50x6mm angle bars. Angle bars and the necessary fixing and anchorage to be treated as described in the specifications. Fence construction should be according to BS 1722-Part 10</t>
  </si>
  <si>
    <t>Clear the perimeter of the fencing area of all bushes scrubs and obstructions</t>
  </si>
  <si>
    <t xml:space="preserve">Excavate 300x300x500 deep holes to receive mass concrete (1:3:6)bases as shown in the drawings. </t>
  </si>
  <si>
    <t>Supply 50x5mm CHS welded posts with ends closed as shown in the drawings, bottom end fixed with 100x100mmx3mm plate and bedded in mass concrete.The post to be 2100mm high from ground level to the top. Allow for drlling 7No holes as shown.</t>
  </si>
  <si>
    <t xml:space="preserve">Extra Over 50x5mm posts for bracing on either side every fourth intermediate post and all corner posts. </t>
  </si>
  <si>
    <t>Mass Concrete Mix 1:3:6/20mm using 3/4 Local Ballast in:</t>
  </si>
  <si>
    <t>Supply and weld a 12mm high tensile steel rod along the bases of the posts for anchoring the chainlink to the ground along the whole length of the fence.Allow for excavating 200mm deep along the fence to fix the rod.</t>
  </si>
  <si>
    <t>LM</t>
  </si>
  <si>
    <t>Allow for curing of all concrete works</t>
  </si>
  <si>
    <t xml:space="preserve">Supply and fix 3No strands of 12G barbed wire bound onto either sides of the Y post using 3mm galvanised wire as shown in the drawings. </t>
  </si>
  <si>
    <t>Ditto for posts</t>
  </si>
  <si>
    <t>Supply and and fix 2500mm high HEAVY GUAGE chainlink to posts using 3mm galvanised wire. Allow for securing the chainlink to a 12mm reinforcement bar welded at the base btween the posts.</t>
  </si>
  <si>
    <t xml:space="preserve">Supply and fix razer wire secured on the chainlink, barbed wire and Y posts by binding wire and rolled approximately 600mm dia. </t>
  </si>
  <si>
    <t xml:space="preserve">Prepare and apply one under coat of epoxy based primer and two finishing  epoxy based  paints to metal surfaces n.e 250mm in alternate bands of 300mm </t>
  </si>
  <si>
    <t>Important Note:
Locations of boreholes to be rehabilitated, Solary systems, and pumping area will be in the following coordinates: Toqoshi 2 Borehole  GPS Locations ; 11 19'37.95N,43 23'29.22E</t>
  </si>
  <si>
    <t>Procure and install a Submersible Pump Grundfos  7.5kW or equivalent, 40m head, 36m3/hr (provisional) c/w control panel 7.5kW, + cut-off, pump inverter 10.5kW, earthing system and all necessary accessories.</t>
  </si>
  <si>
    <t>Replacement of borehole down pipes</t>
  </si>
  <si>
    <t xml:space="preserve">Construct mass concrete of 1:2:4 mixing ratio for the head of wall 1 m above the ground  and cover the hole. </t>
  </si>
  <si>
    <t xml:space="preserve">Concrete Elevated Water Tank </t>
  </si>
  <si>
    <t>Superstructure works</t>
  </si>
  <si>
    <t>Repair all damaged  uPVC pipes from elevated water tank. The work include all tees, bends, and all required  fittings and accessories works as directed and approved by Engineer.</t>
  </si>
  <si>
    <t xml:space="preserve">Provide  all necessary fittings to replace any damaged or leakage in the network pipes, fix all required plumbing materials such as height pressure PVC of diameter Ø 1½" feeder pipes from underground rising up to the elevated tank, with all required fittings (Elbows, T-joints, regulator valves. The price should include excavation of trench and fixing.   </t>
  </si>
  <si>
    <t>Supply and apply minimum 2 coats of high quality colored emulsion resist weather  paint on the external &amp; internal walls.The price includes removal of the damaged old paint, surface preparations, all according to specifications and the  Engineer's  instructions.</t>
  </si>
  <si>
    <t>ACTIVE- PROJECT: REHABILITATION OF BOREHOLE SUPPORT INFRASTRUCTURE WORKS- TOQOSHI 2 AWDAL, SOMALILAND</t>
  </si>
  <si>
    <t>B</t>
  </si>
  <si>
    <t xml:space="preserve">BILL NO.C </t>
  </si>
  <si>
    <t xml:space="preserve">Total of Bill NO. C, BoQs of Piping, carried forward to summary </t>
  </si>
  <si>
    <t>Excavation of a trench (0.3m wide x 0.6m deep) for a total length of 2.7 km from one borehole to another borehole then to town.</t>
  </si>
  <si>
    <t>D.</t>
  </si>
  <si>
    <t xml:space="preserve">Rubble stone foundation wall in cement &amp; sand mortar 1:6 (1.0 m x 0.4m wide) min. 35cm above ground level.            </t>
  </si>
  <si>
    <t xml:space="preserve">Masonry cement blocks ventilation hollow blocks walling , 20cm thickness bedded and jointed with cement sand mortar 1:4 proportion ratio. Face wall should be plumb. Corner cement block should be good, dressed and jointed to correct angles. All gaps in between cement blocks should be filled with cement sand mortar well mixed, also wall should be kept moist for a period at least 10 days minimum, and be  protected from sun.           </t>
  </si>
  <si>
    <r>
      <t>Constructing of R.C (1:2:4 Mixing ratio) floor slab  of 0.1m thick for the</t>
    </r>
    <r>
      <rPr>
        <sz val="12"/>
        <color indexed="10"/>
        <rFont val="Arial"/>
        <family val="2"/>
      </rPr>
      <t xml:space="preserve"> generator room</t>
    </r>
    <r>
      <rPr>
        <sz val="12"/>
        <rFont val="Arial"/>
        <family val="2"/>
      </rPr>
      <t xml:space="preserve"> with Ø 12mm &amp; 10mm main bars and 8mm distribution bars both ways at top and bottom and distanced 150mm c/c                                                                                              </t>
    </r>
    <r>
      <rPr>
        <b/>
        <sz val="12"/>
        <rFont val="Arial"/>
        <family val="2"/>
      </rPr>
      <t xml:space="preserve"> N.B</t>
    </r>
    <r>
      <rPr>
        <sz val="12"/>
        <rFont val="Arial"/>
        <family val="2"/>
      </rPr>
      <t xml:space="preserve">                                                                                             </t>
    </r>
    <r>
      <rPr>
        <i/>
        <u/>
        <sz val="12"/>
        <rFont val="Arial"/>
        <family val="2"/>
      </rPr>
      <t>The slab should mixed by machine, also it has to be kept moist and watered for a period of minimum 3 weeks and protect from sun</t>
    </r>
  </si>
  <si>
    <t xml:space="preserve">Provide and fix adequate electrical wiring system inside of the wall with PVC pipes, Provide also 4 sockets and four of 20W fluorescent lamps for room. Also one socket and one incandescent lamp . Finally supply and fix Main automatic switch board. </t>
  </si>
  <si>
    <t>Provide and fix new 1.0mx1.0m steel windows with required protection bars and insects net system and all required fittings.</t>
  </si>
  <si>
    <r>
      <t xml:space="preserve">Provide and fix 2.2m height and 2.34m wide steel doors for </t>
    </r>
    <r>
      <rPr>
        <sz val="12"/>
        <color indexed="10"/>
        <rFont val="Arial"/>
        <family val="2"/>
      </rPr>
      <t>the generator, made by skeleton</t>
    </r>
    <r>
      <rPr>
        <sz val="12"/>
        <color indexed="8"/>
        <rFont val="Arial"/>
        <family val="2"/>
      </rPr>
      <t xml:space="preserve"> frame of steel hollow box of 40mmx40mmx2mm and decorated by steel hollow box of 25mmx25mmx1mm distanced each to other not more than 20cm c/c;  covered to the bottom part by GI sheets of 1.5mm thick fixed with  continuous weld. The rate shall include all fittings, fixtures and three coats of approved quality of anti-rust paint.</t>
    </r>
  </si>
  <si>
    <t xml:space="preserve">BILL NO.E </t>
  </si>
  <si>
    <t xml:space="preserve">Total of Bill NO. E, BoQs of SOLAR FENCE AND GATE, carried forward to summary </t>
  </si>
  <si>
    <t xml:space="preserve"> GATE </t>
  </si>
  <si>
    <t>A 2</t>
  </si>
  <si>
    <t>Supply all materials and cast 0.3m diameter x 0.6m depth mass concrete class Q (1:3:6) to the 50mm dia. CHS poles while ensuring they remain plumb 600mm deep below the ground level and 2500mm (2.5m) above ground level.</t>
  </si>
  <si>
    <t>ACTIVE- PROJECT: REHABILITATION OF BOREHOLE SUPPORT INFRASTRUCTURE WORKS-TOQOSHI 2 AWDAL, SOMALILAND.</t>
  </si>
  <si>
    <t xml:space="preserve">Supply and install (Mono 450W solar panel)
 4pcs per string , total 3 strings  Power: 450W
 Voltage: 49V, Weight:25KG 
Size:2265*1260*35mm, Application Class:  A 
Warranty:  5 years      </t>
  </si>
  <si>
    <t>2.  </t>
  </si>
  <si>
    <t>5.  </t>
  </si>
  <si>
    <t>6.  </t>
  </si>
  <si>
    <t>7.  </t>
  </si>
  <si>
    <t>8.  </t>
  </si>
  <si>
    <t>Grand Total  (F) for  Solar Installation</t>
  </si>
  <si>
    <t xml:space="preserve">BOQ for rehabilitation of borehole and related civil works in Toqoshi 2, Awdal, Somaliland </t>
  </si>
  <si>
    <t>Bill No.</t>
  </si>
  <si>
    <t>REHABILITATION OF  BOREHOLES</t>
  </si>
  <si>
    <t>REHABILITATION OF ELEVATED WATER TANK</t>
  </si>
  <si>
    <t>DISTRIBUTION PIPELINE</t>
  </si>
  <si>
    <t>CONSTRUCTION CARETAKER ROOM</t>
  </si>
  <si>
    <t>SOLAR FENCE AND MAIN GATE</t>
  </si>
  <si>
    <t>SOLAR SYSTEM INSTALLATION</t>
  </si>
  <si>
    <t>Supply &amp; Install PVC heavy gauge  Ø 2", each length 6m for deliver, including all necessary fittings from borehole to the another borehole, installed over a sand bed 7 cm thick and covered with sand for a minimum thickness of 10 cm.</t>
  </si>
  <si>
    <t>BOQ FOR THE CONSTRUCTION WORKS:</t>
  </si>
  <si>
    <t xml:space="preserve"> INSTALLATION OF SOLAR SYSTEM</t>
  </si>
  <si>
    <t xml:space="preserve">BOQ for Rehabilitation of two boreholes and related civil works in Toqoshi 2 Awdal, Somaliland        </t>
  </si>
  <si>
    <t xml:space="preserve">BOQ for Rehabilitation of two boreholes and related civil works in Toqoshi 2 Awdal, Somaliland.     </t>
  </si>
  <si>
    <t>Contact Person:…..............................................................................................................................</t>
  </si>
  <si>
    <t>Company Name:…………………..........................................................................................................</t>
  </si>
  <si>
    <t>Address: ……………………………………………………………………………………………..............................................</t>
  </si>
  <si>
    <t>Tel No: …………………………………………………………………………………………………........................................................</t>
  </si>
  <si>
    <t>Date:………………………………………………………………………………………………….............................................</t>
  </si>
  <si>
    <t>Stamp: ...………………………………………………………………………………….................................................</t>
  </si>
  <si>
    <t>Signed:…........................................................................................................................................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</si>
</sst>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quot;$&quot;* #,##0.00_);_(&quot;$&quot;* \(#,##0.00\);_(&quot;$&quot;* &quot;-&quot;??_);_(@_)"/>
    <numFmt numFmtId="165" formatCode="_(* #,##0.00_);_(* \(#,##0.00\);_(* &quot;-&quot;??_);_(@_)"/>
    <numFmt numFmtId="166" formatCode="_-&quot;$&quot;* #,##0.00_-;\-&quot;$&quot;* #,##0.00_-;_-&quot;$&quot;* &quot;-&quot;??_-;_-@_-"/>
    <numFmt numFmtId="167" formatCode="&quot;$&quot;#,##0"/>
    <numFmt numFmtId="168" formatCode="&quot;$&quot;#,##0.00"/>
    <numFmt numFmtId="169" formatCode="0.0"/>
  </numFmts>
  <fonts count="40" x14ac:knownFonts="1">
    <font>
      <sz val="11"/>
      <color theme="1"/>
      <name val="Calibri"/>
      <family val="2"/>
      <scheme val="minor"/>
    </font>
    <font>
      <sz val="10"/>
      <name val="Arial"/>
      <family val="2"/>
    </font>
    <font>
      <sz val="11"/>
      <color indexed="8"/>
      <name val="Arial"/>
      <family val="2"/>
    </font>
    <font>
      <b/>
      <sz val="11"/>
      <name val="Arial"/>
      <family val="2"/>
    </font>
    <font>
      <sz val="11"/>
      <name val="Arial"/>
      <family val="2"/>
    </font>
    <font>
      <sz val="12"/>
      <color indexed="8"/>
      <name val="Arial"/>
      <family val="2"/>
    </font>
    <font>
      <b/>
      <sz val="12"/>
      <color indexed="8"/>
      <name val="Arial"/>
      <family val="2"/>
    </font>
    <font>
      <b/>
      <sz val="12"/>
      <name val="Arial"/>
      <family val="2"/>
    </font>
    <font>
      <sz val="12"/>
      <name val="Tahoma"/>
      <family val="2"/>
    </font>
    <font>
      <sz val="12"/>
      <name val="Arial"/>
      <family val="2"/>
    </font>
    <font>
      <i/>
      <u/>
      <sz val="12"/>
      <name val="Arial"/>
      <family val="2"/>
    </font>
    <font>
      <i/>
      <sz val="12"/>
      <color indexed="8"/>
      <name val="Arial"/>
      <family val="2"/>
    </font>
    <font>
      <vertAlign val="superscript"/>
      <sz val="10"/>
      <color indexed="8"/>
      <name val="Arial"/>
      <family val="2"/>
    </font>
    <font>
      <b/>
      <sz val="10"/>
      <name val="Arial"/>
      <family val="2"/>
    </font>
    <font>
      <sz val="12"/>
      <color indexed="10"/>
      <name val="Arial"/>
      <family val="2"/>
    </font>
    <font>
      <b/>
      <i/>
      <sz val="10"/>
      <name val="Arial"/>
      <family val="2"/>
    </font>
    <font>
      <sz val="11"/>
      <color theme="1"/>
      <name val="Calibri"/>
      <family val="2"/>
      <scheme val="minor"/>
    </font>
    <font>
      <b/>
      <sz val="11"/>
      <color theme="1"/>
      <name val="Calibri"/>
      <family val="2"/>
      <scheme val="minor"/>
    </font>
    <font>
      <sz val="10"/>
      <color theme="1"/>
      <name val="Calibri"/>
      <family val="2"/>
      <scheme val="minor"/>
    </font>
    <font>
      <b/>
      <sz val="11"/>
      <color rgb="FF000000"/>
      <name val="Arial"/>
      <family val="2"/>
    </font>
    <font>
      <sz val="11"/>
      <color rgb="FF000000"/>
      <name val="Arial"/>
      <family val="2"/>
    </font>
    <font>
      <sz val="11"/>
      <color theme="1"/>
      <name val="Arial"/>
      <family val="2"/>
    </font>
    <font>
      <b/>
      <sz val="11"/>
      <color theme="1"/>
      <name val="Arial"/>
      <family val="2"/>
    </font>
    <font>
      <b/>
      <sz val="11"/>
      <color rgb="FF000000"/>
      <name val="Times New Roman"/>
      <family val="1"/>
    </font>
    <font>
      <sz val="12"/>
      <color rgb="FF000000"/>
      <name val="Arial"/>
      <family val="2"/>
    </font>
    <font>
      <sz val="12"/>
      <color theme="1"/>
      <name val="Arial"/>
      <family val="2"/>
    </font>
    <font>
      <sz val="12"/>
      <color rgb="FF000000"/>
      <name val="Tahoma"/>
      <family val="2"/>
    </font>
    <font>
      <sz val="12"/>
      <color theme="1"/>
      <name val="Tahoma"/>
      <family val="2"/>
    </font>
    <font>
      <b/>
      <sz val="12"/>
      <name val="Calibri"/>
      <family val="2"/>
      <scheme val="minor"/>
    </font>
    <font>
      <b/>
      <sz val="14"/>
      <color theme="1"/>
      <name val="Calibri"/>
      <family val="2"/>
    </font>
    <font>
      <b/>
      <sz val="12"/>
      <color rgb="FF000000"/>
      <name val="Arial"/>
      <family val="2"/>
    </font>
    <font>
      <sz val="10"/>
      <color theme="1"/>
      <name val="Arial"/>
      <family val="2"/>
    </font>
    <font>
      <sz val="12"/>
      <color theme="0"/>
      <name val="Arial"/>
      <family val="2"/>
    </font>
    <font>
      <b/>
      <sz val="12"/>
      <color theme="0"/>
      <name val="Arial"/>
      <family val="2"/>
    </font>
    <font>
      <b/>
      <i/>
      <sz val="14"/>
      <color rgb="FF000000"/>
      <name val="Calibri"/>
      <family val="2"/>
      <scheme val="minor"/>
    </font>
    <font>
      <b/>
      <i/>
      <sz val="14"/>
      <color theme="0"/>
      <name val="Calibri"/>
      <family val="2"/>
      <scheme val="minor"/>
    </font>
    <font>
      <b/>
      <i/>
      <sz val="14"/>
      <color rgb="FF000000"/>
      <name val="Arial"/>
      <family val="2"/>
    </font>
    <font>
      <b/>
      <sz val="14"/>
      <color theme="1"/>
      <name val="Arial"/>
      <family val="2"/>
    </font>
    <font>
      <b/>
      <i/>
      <sz val="12"/>
      <color theme="0"/>
      <name val="Arial"/>
      <family val="2"/>
    </font>
    <font>
      <b/>
      <sz val="11"/>
      <color theme="0"/>
      <name val="Arial"/>
      <family val="2"/>
    </font>
  </fonts>
  <fills count="17">
    <fill>
      <patternFill patternType="none"/>
    </fill>
    <fill>
      <patternFill patternType="gray125"/>
    </fill>
    <fill>
      <patternFill patternType="solid">
        <fgColor indexed="9"/>
        <bgColor indexed="64"/>
      </patternFill>
    </fill>
    <fill>
      <patternFill patternType="solid">
        <fgColor theme="9" tint="0.79998168889431442"/>
        <bgColor indexed="64"/>
      </patternFill>
    </fill>
    <fill>
      <patternFill patternType="solid">
        <fgColor theme="3" tint="0.59999389629810485"/>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3" tint="0.59999389629810485"/>
        <bgColor rgb="FFD9D9D9"/>
      </patternFill>
    </fill>
    <fill>
      <patternFill patternType="solid">
        <fgColor theme="4" tint="0.59999389629810485"/>
        <bgColor indexed="64"/>
      </patternFill>
    </fill>
    <fill>
      <patternFill patternType="solid">
        <fgColor theme="0"/>
        <bgColor indexed="64"/>
      </patternFill>
    </fill>
    <fill>
      <patternFill patternType="solid">
        <fgColor theme="3" tint="0.79998168889431442"/>
        <bgColor indexed="64"/>
      </patternFill>
    </fill>
    <fill>
      <patternFill patternType="solid">
        <fgColor rgb="FFFFFF00"/>
        <bgColor rgb="FFD9D9D9"/>
      </patternFill>
    </fill>
    <fill>
      <patternFill patternType="solid">
        <fgColor theme="3"/>
        <bgColor indexed="64"/>
      </patternFill>
    </fill>
    <fill>
      <patternFill patternType="solid">
        <fgColor theme="6" tint="0.59999389629810485"/>
        <bgColor indexed="64"/>
      </patternFill>
    </fill>
    <fill>
      <patternFill patternType="solid">
        <fgColor theme="4" tint="-0.499984740745262"/>
        <bgColor indexed="64"/>
      </patternFill>
    </fill>
    <fill>
      <patternFill patternType="solid">
        <fgColor rgb="FF002060"/>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ck">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right style="medium">
        <color indexed="64"/>
      </right>
      <top style="thin">
        <color indexed="64"/>
      </top>
      <bottom style="thin">
        <color indexed="64"/>
      </bottom>
      <diagonal/>
    </border>
    <border>
      <left/>
      <right/>
      <top/>
      <bottom style="thin">
        <color indexed="64"/>
      </bottom>
      <diagonal/>
    </border>
    <border>
      <left style="thin">
        <color indexed="64"/>
      </left>
      <right/>
      <top style="thick">
        <color indexed="64"/>
      </top>
      <bottom style="medium">
        <color indexed="64"/>
      </bottom>
      <diagonal/>
    </border>
    <border>
      <left/>
      <right/>
      <top style="thick">
        <color indexed="64"/>
      </top>
      <bottom style="medium">
        <color indexed="64"/>
      </bottom>
      <diagonal/>
    </border>
    <border>
      <left/>
      <right style="thin">
        <color indexed="64"/>
      </right>
      <top style="thick">
        <color indexed="64"/>
      </top>
      <bottom style="medium">
        <color indexed="64"/>
      </bottom>
      <diagonal/>
    </border>
    <border>
      <left/>
      <right style="thin">
        <color indexed="64"/>
      </right>
      <top/>
      <bottom style="thin">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style="medium">
        <color indexed="64"/>
      </left>
      <right/>
      <top/>
      <bottom style="medium">
        <color indexed="64"/>
      </bottom>
      <diagonal/>
    </border>
    <border>
      <left style="medium">
        <color rgb="FF000000"/>
      </left>
      <right/>
      <top/>
      <bottom/>
      <diagonal/>
    </border>
    <border>
      <left/>
      <right style="medium">
        <color rgb="FF000000"/>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s>
  <cellStyleXfs count="9">
    <xf numFmtId="0" fontId="0" fillId="0" borderId="0"/>
    <xf numFmtId="165" fontId="16" fillId="0" borderId="0" applyFont="0" applyFill="0" applyBorder="0" applyAlignment="0" applyProtection="0"/>
    <xf numFmtId="164" fontId="16" fillId="0" borderId="0" applyFont="0" applyFill="0" applyBorder="0" applyAlignment="0" applyProtection="0"/>
    <xf numFmtId="166" fontId="1" fillId="0" borderId="0" applyFont="0" applyFill="0" applyBorder="0" applyAlignment="0" applyProtection="0"/>
    <xf numFmtId="0" fontId="1" fillId="0" borderId="0"/>
    <xf numFmtId="0" fontId="1" fillId="0" borderId="0"/>
    <xf numFmtId="0" fontId="1" fillId="0" borderId="0"/>
    <xf numFmtId="0" fontId="1" fillId="0" borderId="0"/>
    <xf numFmtId="0" fontId="16" fillId="0" borderId="0"/>
  </cellStyleXfs>
  <cellXfs count="324">
    <xf numFmtId="0" fontId="0" fillId="0" borderId="0" xfId="0"/>
    <xf numFmtId="0" fontId="0" fillId="0" borderId="0" xfId="0" applyAlignment="1">
      <alignment horizontal="center"/>
    </xf>
    <xf numFmtId="0" fontId="18" fillId="0" borderId="0" xfId="0" applyFont="1"/>
    <xf numFmtId="0" fontId="18" fillId="0" borderId="0" xfId="0" applyFont="1" applyAlignment="1">
      <alignment horizont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1" xfId="0" applyFont="1" applyBorder="1" applyAlignment="1">
      <alignment horizontal="left" vertical="top" wrapText="1"/>
    </xf>
    <xf numFmtId="165" fontId="20" fillId="0" borderId="1" xfId="1" applyFont="1" applyFill="1" applyBorder="1" applyAlignment="1">
      <alignment horizontal="center" vertical="center" wrapText="1"/>
    </xf>
    <xf numFmtId="0" fontId="20" fillId="3" borderId="1" xfId="0" applyFont="1" applyFill="1" applyBorder="1" applyAlignment="1">
      <alignment horizontal="center" vertical="center" wrapText="1"/>
    </xf>
    <xf numFmtId="0" fontId="19" fillId="4" borderId="1" xfId="0" applyFont="1" applyFill="1" applyBorder="1" applyAlignment="1">
      <alignment horizontal="center" vertical="center" wrapText="1"/>
    </xf>
    <xf numFmtId="0" fontId="4" fillId="0" borderId="1" xfId="4" applyFont="1" applyBorder="1" applyAlignment="1">
      <alignment horizontal="left" vertical="top" wrapText="1"/>
    </xf>
    <xf numFmtId="0" fontId="4" fillId="0" borderId="1" xfId="4" applyFont="1" applyBorder="1" applyAlignment="1">
      <alignment horizontal="center" vertical="center"/>
    </xf>
    <xf numFmtId="0" fontId="2" fillId="0" borderId="1" xfId="4" applyFont="1" applyBorder="1" applyAlignment="1">
      <alignment horizontal="center" vertical="center"/>
    </xf>
    <xf numFmtId="0" fontId="4" fillId="0" borderId="1" xfId="4" applyFont="1" applyBorder="1" applyAlignment="1">
      <alignment horizontal="left" vertical="center" wrapText="1"/>
    </xf>
    <xf numFmtId="0" fontId="2" fillId="0" borderId="1" xfId="4" applyFont="1" applyBorder="1" applyAlignment="1">
      <alignment horizontal="left" vertical="top" wrapText="1"/>
    </xf>
    <xf numFmtId="2" fontId="2" fillId="0" borderId="1" xfId="4" applyNumberFormat="1" applyFont="1" applyBorder="1" applyAlignment="1">
      <alignment horizontal="center" vertical="center"/>
    </xf>
    <xf numFmtId="0" fontId="21" fillId="0" borderId="1" xfId="0" applyFont="1" applyBorder="1" applyAlignment="1">
      <alignment horizontal="center" vertical="center"/>
    </xf>
    <xf numFmtId="0" fontId="2" fillId="0" borderId="1" xfId="1" applyNumberFormat="1" applyFont="1" applyFill="1" applyBorder="1" applyAlignment="1">
      <alignment horizontal="center" vertical="center" wrapText="1"/>
    </xf>
    <xf numFmtId="165" fontId="19" fillId="3" borderId="1" xfId="1" applyFont="1" applyFill="1" applyBorder="1" applyAlignment="1">
      <alignment horizontal="center" vertical="center" wrapText="1"/>
    </xf>
    <xf numFmtId="0" fontId="19" fillId="4" borderId="2" xfId="0" applyFont="1" applyFill="1" applyBorder="1" applyAlignment="1">
      <alignment horizontal="center" vertical="center" wrapText="1"/>
    </xf>
    <xf numFmtId="0" fontId="19" fillId="4" borderId="3" xfId="0" applyFont="1" applyFill="1" applyBorder="1" applyAlignment="1">
      <alignment horizontal="center" vertical="center" wrapText="1"/>
    </xf>
    <xf numFmtId="0" fontId="22" fillId="5" borderId="1" xfId="0" applyFont="1" applyFill="1" applyBorder="1" applyAlignment="1">
      <alignment vertical="center" wrapText="1"/>
    </xf>
    <xf numFmtId="0" fontId="23" fillId="4" borderId="2" xfId="0" applyFont="1" applyFill="1" applyBorder="1" applyAlignment="1">
      <alignment horizontal="center" vertical="center" wrapText="1"/>
    </xf>
    <xf numFmtId="0" fontId="22" fillId="4" borderId="1" xfId="0" applyFont="1" applyFill="1" applyBorder="1" applyAlignment="1">
      <alignment horizontal="center" vertical="center"/>
    </xf>
    <xf numFmtId="0" fontId="21" fillId="0" borderId="1" xfId="0" applyFont="1" applyBorder="1" applyAlignment="1">
      <alignment horizontal="justify" vertical="center"/>
    </xf>
    <xf numFmtId="3" fontId="21" fillId="0" borderId="1" xfId="0" applyNumberFormat="1" applyFont="1" applyBorder="1" applyAlignment="1">
      <alignment horizontal="right" vertical="center"/>
    </xf>
    <xf numFmtId="0" fontId="23" fillId="4" borderId="3" xfId="0" applyFont="1" applyFill="1" applyBorder="1" applyAlignment="1">
      <alignment horizontal="center" vertical="center" wrapText="1"/>
    </xf>
    <xf numFmtId="4" fontId="21" fillId="0" borderId="1" xfId="0" applyNumberFormat="1" applyFont="1" applyBorder="1" applyAlignment="1">
      <alignment horizontal="right" vertical="center"/>
    </xf>
    <xf numFmtId="0" fontId="21" fillId="0" borderId="1" xfId="0" applyFont="1" applyBorder="1" applyAlignment="1">
      <alignment horizontal="justify" vertical="center" wrapText="1"/>
    </xf>
    <xf numFmtId="0" fontId="21" fillId="0" borderId="1" xfId="0" applyFont="1" applyBorder="1" applyAlignment="1">
      <alignment horizontal="right" vertical="center"/>
    </xf>
    <xf numFmtId="0" fontId="21" fillId="6" borderId="2" xfId="0" applyFont="1" applyFill="1" applyBorder="1" applyAlignment="1">
      <alignment horizontal="center" vertical="center"/>
    </xf>
    <xf numFmtId="0" fontId="21" fillId="6" borderId="1" xfId="0" applyFont="1" applyFill="1" applyBorder="1" applyAlignment="1">
      <alignment horizontal="center" vertical="center"/>
    </xf>
    <xf numFmtId="164" fontId="21" fillId="0" borderId="1" xfId="2" applyFont="1" applyBorder="1" applyAlignment="1">
      <alignment horizontal="right" vertical="center"/>
    </xf>
    <xf numFmtId="164" fontId="22" fillId="6" borderId="1" xfId="2" applyFont="1" applyFill="1" applyBorder="1" applyAlignment="1">
      <alignment horizontal="right" vertical="center"/>
    </xf>
    <xf numFmtId="164" fontId="22" fillId="0" borderId="1" xfId="2" applyFont="1" applyBorder="1" applyAlignment="1">
      <alignment vertical="center"/>
    </xf>
    <xf numFmtId="0" fontId="20" fillId="7" borderId="1" xfId="0" applyFont="1" applyFill="1" applyBorder="1" applyAlignment="1">
      <alignment horizontal="center" vertical="center" wrapText="1"/>
    </xf>
    <xf numFmtId="164" fontId="19" fillId="7" borderId="1" xfId="2" applyFont="1" applyFill="1" applyBorder="1" applyAlignment="1">
      <alignment horizontal="center" vertical="center" wrapText="1"/>
    </xf>
    <xf numFmtId="0" fontId="24" fillId="0" borderId="1" xfId="0" applyFont="1" applyBorder="1" applyAlignment="1">
      <alignment horizontal="center" vertical="center" wrapText="1"/>
    </xf>
    <xf numFmtId="164" fontId="21" fillId="0" borderId="4" xfId="2" applyFont="1" applyBorder="1" applyAlignment="1">
      <alignment horizontal="center" vertical="center"/>
    </xf>
    <xf numFmtId="165" fontId="21" fillId="0" borderId="4" xfId="1" applyFont="1" applyBorder="1" applyAlignment="1">
      <alignment horizontal="center" vertical="center"/>
    </xf>
    <xf numFmtId="2" fontId="21" fillId="0" borderId="4" xfId="2" applyNumberFormat="1" applyFont="1" applyBorder="1" applyAlignment="1">
      <alignment horizontal="center" vertical="center"/>
    </xf>
    <xf numFmtId="164" fontId="20" fillId="0" borderId="1" xfId="2" applyFont="1" applyFill="1" applyBorder="1" applyAlignment="1">
      <alignment horizontal="center" vertical="center" wrapText="1"/>
    </xf>
    <xf numFmtId="0" fontId="19" fillId="0" borderId="5" xfId="0" applyFont="1" applyBorder="1" applyAlignment="1">
      <alignment horizontal="center" wrapText="1"/>
    </xf>
    <xf numFmtId="0" fontId="4" fillId="0" borderId="6" xfId="0" applyFont="1" applyBorder="1"/>
    <xf numFmtId="0" fontId="22" fillId="8" borderId="7" xfId="0" applyFont="1" applyFill="1" applyBorder="1" applyAlignment="1">
      <alignment vertical="center" wrapText="1"/>
    </xf>
    <xf numFmtId="0" fontId="22" fillId="8" borderId="8" xfId="0" applyFont="1" applyFill="1" applyBorder="1" applyAlignment="1">
      <alignment vertical="center" wrapText="1"/>
    </xf>
    <xf numFmtId="0" fontId="19" fillId="8" borderId="8" xfId="0" applyFont="1" applyFill="1" applyBorder="1" applyAlignment="1">
      <alignment vertical="center" wrapText="1"/>
    </xf>
    <xf numFmtId="4" fontId="22" fillId="8" borderId="8" xfId="0" applyNumberFormat="1" applyFont="1" applyFill="1" applyBorder="1" applyAlignment="1">
      <alignment vertical="center" wrapText="1"/>
    </xf>
    <xf numFmtId="4" fontId="22" fillId="8" borderId="9" xfId="0" applyNumberFormat="1" applyFont="1" applyFill="1" applyBorder="1" applyAlignment="1">
      <alignment vertical="center" wrapText="1"/>
    </xf>
    <xf numFmtId="0" fontId="22" fillId="8" borderId="10" xfId="6" applyFont="1" applyFill="1" applyBorder="1" applyAlignment="1">
      <alignment horizontal="center" vertical="center" wrapText="1"/>
    </xf>
    <xf numFmtId="0" fontId="7" fillId="9" borderId="11" xfId="7" applyFont="1" applyFill="1" applyBorder="1" applyAlignment="1">
      <alignment horizontal="center" vertical="center" wrapText="1"/>
    </xf>
    <xf numFmtId="0" fontId="4" fillId="0" borderId="11" xfId="6" applyFont="1" applyBorder="1" applyAlignment="1">
      <alignment horizontal="center" vertical="center" wrapText="1"/>
    </xf>
    <xf numFmtId="0" fontId="24" fillId="10" borderId="12" xfId="0" applyFont="1" applyFill="1" applyBorder="1" applyAlignment="1">
      <alignment vertical="center" wrapText="1"/>
    </xf>
    <xf numFmtId="0" fontId="25" fillId="10" borderId="12" xfId="0" applyFont="1" applyFill="1" applyBorder="1" applyAlignment="1">
      <alignment horizontal="center" vertical="center" wrapText="1"/>
    </xf>
    <xf numFmtId="3" fontId="25" fillId="10" borderId="13" xfId="0" applyNumberFormat="1" applyFont="1" applyFill="1" applyBorder="1" applyAlignment="1">
      <alignment horizontal="center" vertical="center" wrapText="1"/>
    </xf>
    <xf numFmtId="0" fontId="25" fillId="10" borderId="12" xfId="1" applyNumberFormat="1" applyFont="1" applyFill="1" applyBorder="1" applyAlignment="1">
      <alignment horizontal="center" vertical="center" wrapText="1"/>
    </xf>
    <xf numFmtId="3" fontId="25" fillId="10" borderId="12" xfId="0" applyNumberFormat="1" applyFont="1" applyFill="1" applyBorder="1" applyAlignment="1">
      <alignment horizontal="center" vertical="center" wrapText="1"/>
    </xf>
    <xf numFmtId="0" fontId="24" fillId="10" borderId="14" xfId="0" applyFont="1" applyFill="1" applyBorder="1" applyAlignment="1">
      <alignment vertical="center" wrapText="1"/>
    </xf>
    <xf numFmtId="0" fontId="25" fillId="10" borderId="14" xfId="0" applyFont="1" applyFill="1" applyBorder="1" applyAlignment="1">
      <alignment horizontal="center" wrapText="1"/>
    </xf>
    <xf numFmtId="0" fontId="25" fillId="10" borderId="14" xfId="1" applyNumberFormat="1" applyFont="1" applyFill="1" applyBorder="1" applyAlignment="1">
      <alignment horizontal="center" wrapText="1"/>
    </xf>
    <xf numFmtId="0" fontId="4" fillId="11" borderId="11" xfId="6" applyFont="1" applyFill="1" applyBorder="1" applyAlignment="1">
      <alignment horizontal="center" vertical="center" wrapText="1"/>
    </xf>
    <xf numFmtId="0" fontId="26" fillId="11" borderId="1" xfId="0" applyFont="1" applyFill="1" applyBorder="1" applyAlignment="1">
      <alignment vertical="center" wrapText="1"/>
    </xf>
    <xf numFmtId="0" fontId="27" fillId="11" borderId="1" xfId="0" applyFont="1" applyFill="1" applyBorder="1" applyAlignment="1">
      <alignment horizontal="center" wrapText="1"/>
    </xf>
    <xf numFmtId="0" fontId="27" fillId="11" borderId="1" xfId="1" applyNumberFormat="1" applyFont="1" applyFill="1" applyBorder="1" applyAlignment="1">
      <alignment horizontal="center" wrapText="1"/>
    </xf>
    <xf numFmtId="0" fontId="26" fillId="10" borderId="12" xfId="0" applyFont="1" applyFill="1" applyBorder="1" applyAlignment="1">
      <alignment vertical="center" wrapText="1"/>
    </xf>
    <xf numFmtId="0" fontId="26" fillId="10" borderId="12" xfId="0" applyFont="1" applyFill="1" applyBorder="1" applyAlignment="1">
      <alignment horizontal="center" vertical="center"/>
    </xf>
    <xf numFmtId="165" fontId="26" fillId="10" borderId="12" xfId="1" applyFont="1" applyFill="1" applyBorder="1" applyAlignment="1">
      <alignment horizontal="center" vertical="center"/>
    </xf>
    <xf numFmtId="0" fontId="8" fillId="10" borderId="12" xfId="1" applyNumberFormat="1" applyFont="1" applyFill="1" applyBorder="1" applyAlignment="1">
      <alignment horizontal="center" vertical="center"/>
    </xf>
    <xf numFmtId="0" fontId="26" fillId="10" borderId="15" xfId="0" applyFont="1" applyFill="1" applyBorder="1" applyAlignment="1">
      <alignment horizontal="center" vertical="center"/>
    </xf>
    <xf numFmtId="0" fontId="8" fillId="10" borderId="15" xfId="1" applyNumberFormat="1" applyFont="1" applyFill="1" applyBorder="1" applyAlignment="1">
      <alignment horizontal="center" vertical="center"/>
    </xf>
    <xf numFmtId="0" fontId="28" fillId="9" borderId="10" xfId="7" applyFont="1" applyFill="1" applyBorder="1" applyAlignment="1">
      <alignment horizontal="center" vertical="center" wrapText="1"/>
    </xf>
    <xf numFmtId="0" fontId="28" fillId="9" borderId="1" xfId="7" applyFont="1" applyFill="1" applyBorder="1" applyAlignment="1">
      <alignment horizontal="left" vertical="center" wrapText="1"/>
    </xf>
    <xf numFmtId="0" fontId="17" fillId="9" borderId="1" xfId="8" applyFont="1" applyFill="1" applyBorder="1" applyAlignment="1">
      <alignment vertical="center"/>
    </xf>
    <xf numFmtId="0" fontId="17" fillId="9" borderId="1" xfId="8" applyFont="1" applyFill="1" applyBorder="1" applyAlignment="1">
      <alignment horizontal="center" vertical="center"/>
    </xf>
    <xf numFmtId="0" fontId="17" fillId="9" borderId="16" xfId="8" applyFont="1" applyFill="1" applyBorder="1" applyAlignment="1">
      <alignment vertical="center"/>
    </xf>
    <xf numFmtId="166" fontId="29" fillId="12" borderId="15" xfId="3" applyFont="1" applyFill="1" applyBorder="1" applyAlignment="1">
      <alignment horizontal="right" vertical="top" wrapText="1"/>
    </xf>
    <xf numFmtId="167" fontId="25" fillId="10" borderId="12" xfId="3" applyNumberFormat="1" applyFont="1" applyFill="1" applyBorder="1" applyAlignment="1">
      <alignment horizontal="center" vertical="center" wrapText="1"/>
    </xf>
    <xf numFmtId="167" fontId="27" fillId="11" borderId="1" xfId="3" applyNumberFormat="1" applyFont="1" applyFill="1" applyBorder="1" applyAlignment="1">
      <alignment horizontal="center" wrapText="1"/>
    </xf>
    <xf numFmtId="167" fontId="27" fillId="10" borderId="12" xfId="3" applyNumberFormat="1" applyFont="1" applyFill="1" applyBorder="1" applyAlignment="1">
      <alignment horizontal="center" vertical="center"/>
    </xf>
    <xf numFmtId="0" fontId="30" fillId="4" borderId="1" xfId="0" applyFont="1" applyFill="1" applyBorder="1" applyAlignment="1">
      <alignment horizontal="center" vertical="center" wrapText="1"/>
    </xf>
    <xf numFmtId="0" fontId="30" fillId="4" borderId="1" xfId="0" applyFont="1" applyFill="1" applyBorder="1" applyAlignment="1">
      <alignment horizontal="center" wrapText="1"/>
    </xf>
    <xf numFmtId="0" fontId="30" fillId="0" borderId="1" xfId="0" applyFont="1" applyBorder="1" applyAlignment="1">
      <alignment horizontal="center" vertical="center" wrapText="1"/>
    </xf>
    <xf numFmtId="0" fontId="5" fillId="0" borderId="1" xfId="5" applyFont="1" applyBorder="1" applyAlignment="1">
      <alignment horizontal="left" vertical="top" wrapText="1"/>
    </xf>
    <xf numFmtId="0" fontId="5" fillId="0" borderId="1" xfId="5" applyFont="1" applyBorder="1" applyAlignment="1">
      <alignment horizontal="center" vertical="center"/>
    </xf>
    <xf numFmtId="2" fontId="5" fillId="0" borderId="1" xfId="5" applyNumberFormat="1" applyFont="1" applyBorder="1" applyAlignment="1">
      <alignment horizontal="center" vertical="center"/>
    </xf>
    <xf numFmtId="166" fontId="25" fillId="0" borderId="1" xfId="3" applyFont="1" applyBorder="1" applyAlignment="1">
      <alignment horizontal="center" vertical="center"/>
    </xf>
    <xf numFmtId="166" fontId="5" fillId="0" borderId="1" xfId="3" applyFont="1" applyFill="1" applyBorder="1" applyAlignment="1">
      <alignment horizontal="center" vertical="center" wrapText="1"/>
    </xf>
    <xf numFmtId="0" fontId="24" fillId="6" borderId="1" xfId="0" applyFont="1" applyFill="1" applyBorder="1" applyAlignment="1">
      <alignment horizontal="center" vertical="center" wrapText="1"/>
    </xf>
    <xf numFmtId="166" fontId="6" fillId="6" borderId="1" xfId="3" applyFont="1" applyFill="1" applyBorder="1" applyAlignment="1">
      <alignment horizontal="center" vertical="center"/>
    </xf>
    <xf numFmtId="165" fontId="5" fillId="0" borderId="1" xfId="1" applyFont="1" applyFill="1" applyBorder="1" applyAlignment="1">
      <alignment horizontal="center" vertical="center"/>
    </xf>
    <xf numFmtId="166" fontId="5" fillId="0" borderId="1" xfId="3" applyFont="1" applyFill="1" applyBorder="1" applyAlignment="1">
      <alignment horizontal="center" vertical="center"/>
    </xf>
    <xf numFmtId="2" fontId="5" fillId="0" borderId="1" xfId="5" applyNumberFormat="1" applyFont="1" applyBorder="1" applyAlignment="1">
      <alignment horizontal="center" vertical="center" wrapText="1"/>
    </xf>
    <xf numFmtId="2" fontId="5" fillId="0" borderId="1" xfId="1" applyNumberFormat="1" applyFont="1" applyFill="1" applyBorder="1" applyAlignment="1">
      <alignment horizontal="center" vertical="center" wrapText="1"/>
    </xf>
    <xf numFmtId="0" fontId="9" fillId="2" borderId="1" xfId="5" applyFont="1" applyFill="1" applyBorder="1" applyAlignment="1">
      <alignment horizontal="left" vertical="top" wrapText="1"/>
    </xf>
    <xf numFmtId="0" fontId="9" fillId="0" borderId="1" xfId="5" applyFont="1" applyBorder="1" applyAlignment="1">
      <alignment horizontal="center" vertical="center" wrapText="1"/>
    </xf>
    <xf numFmtId="1" fontId="5" fillId="0" borderId="1" xfId="5" applyNumberFormat="1" applyFont="1" applyBorder="1" applyAlignment="1">
      <alignment horizontal="center" vertical="center" wrapText="1"/>
    </xf>
    <xf numFmtId="2" fontId="24" fillId="0" borderId="1" xfId="0" applyNumberFormat="1" applyFont="1" applyBorder="1" applyAlignment="1">
      <alignment horizontal="center" vertical="center" wrapText="1"/>
    </xf>
    <xf numFmtId="0" fontId="5" fillId="0" borderId="1" xfId="5" applyFont="1" applyBorder="1" applyAlignment="1">
      <alignment vertical="top" wrapText="1"/>
    </xf>
    <xf numFmtId="0" fontId="5" fillId="0" borderId="1" xfId="5" applyFont="1" applyBorder="1" applyAlignment="1">
      <alignment horizontal="center" vertical="center" wrapText="1"/>
    </xf>
    <xf numFmtId="165" fontId="5" fillId="0" borderId="1" xfId="1" applyFont="1" applyFill="1" applyBorder="1" applyAlignment="1">
      <alignment horizontal="center" vertical="center" wrapText="1"/>
    </xf>
    <xf numFmtId="0" fontId="5" fillId="0" borderId="1" xfId="5" applyFont="1" applyBorder="1" applyAlignment="1">
      <alignment horizontal="center" vertical="top"/>
    </xf>
    <xf numFmtId="0" fontId="6" fillId="0" borderId="1" xfId="5" applyFont="1" applyBorder="1" applyAlignment="1">
      <alignment vertical="top" wrapText="1"/>
    </xf>
    <xf numFmtId="0" fontId="6" fillId="0" borderId="1" xfId="5" applyFont="1" applyBorder="1" applyAlignment="1">
      <alignment horizontal="center" vertical="center" wrapText="1"/>
    </xf>
    <xf numFmtId="0" fontId="5" fillId="2" borderId="1" xfId="5" applyFont="1" applyFill="1" applyBorder="1" applyAlignment="1">
      <alignment horizontal="left" vertical="top" wrapText="1"/>
    </xf>
    <xf numFmtId="0" fontId="5" fillId="2" borderId="1" xfId="5" applyFont="1" applyFill="1" applyBorder="1" applyAlignment="1">
      <alignment horizontal="center" vertical="center"/>
    </xf>
    <xf numFmtId="166" fontId="5" fillId="0" borderId="1" xfId="3" applyFont="1" applyBorder="1" applyAlignment="1">
      <alignment horizontal="center" vertical="center" wrapText="1"/>
    </xf>
    <xf numFmtId="1" fontId="5" fillId="0" borderId="1" xfId="5" applyNumberFormat="1" applyFont="1" applyBorder="1" applyAlignment="1">
      <alignment horizontal="center" vertical="center"/>
    </xf>
    <xf numFmtId="0" fontId="30" fillId="7" borderId="1" xfId="0" applyFont="1" applyFill="1" applyBorder="1" applyAlignment="1">
      <alignment horizontal="center" vertical="center" wrapText="1"/>
    </xf>
    <xf numFmtId="166" fontId="30" fillId="7" borderId="1" xfId="3" applyFont="1" applyFill="1" applyBorder="1" applyAlignment="1">
      <alignment horizontal="center" vertical="center" wrapText="1"/>
    </xf>
    <xf numFmtId="0" fontId="22" fillId="8" borderId="7" xfId="0" applyFont="1" applyFill="1" applyBorder="1" applyAlignment="1">
      <alignment horizontal="center" wrapText="1"/>
    </xf>
    <xf numFmtId="0" fontId="22" fillId="8" borderId="8" xfId="0" applyFont="1" applyFill="1" applyBorder="1" applyAlignment="1">
      <alignment horizontal="center" wrapText="1"/>
    </xf>
    <xf numFmtId="0" fontId="19" fillId="8" borderId="8" xfId="0" applyFont="1" applyFill="1" applyBorder="1" applyAlignment="1">
      <alignment horizontal="center" wrapText="1"/>
    </xf>
    <xf numFmtId="4" fontId="22" fillId="8" borderId="8" xfId="0" applyNumberFormat="1" applyFont="1" applyFill="1" applyBorder="1" applyAlignment="1">
      <alignment horizontal="center" wrapText="1"/>
    </xf>
    <xf numFmtId="4" fontId="22" fillId="8" borderId="9" xfId="0" applyNumberFormat="1" applyFont="1" applyFill="1" applyBorder="1" applyAlignment="1">
      <alignment horizontal="center" wrapText="1"/>
    </xf>
    <xf numFmtId="0" fontId="1" fillId="0" borderId="11" xfId="6" applyBorder="1" applyAlignment="1">
      <alignment horizontal="center" vertical="center" wrapText="1"/>
    </xf>
    <xf numFmtId="0" fontId="1" fillId="0" borderId="1" xfId="0" applyFont="1" applyBorder="1" applyAlignment="1">
      <alignment wrapText="1"/>
    </xf>
    <xf numFmtId="0" fontId="31" fillId="0" borderId="1" xfId="0" applyFont="1" applyBorder="1" applyAlignment="1">
      <alignment horizontal="center" vertical="center" wrapText="1"/>
    </xf>
    <xf numFmtId="0" fontId="1" fillId="0" borderId="1" xfId="0" applyFont="1" applyBorder="1" applyAlignment="1">
      <alignment horizontal="center" vertical="center"/>
    </xf>
    <xf numFmtId="168" fontId="1" fillId="0" borderId="1" xfId="1" applyNumberFormat="1" applyFont="1" applyFill="1" applyBorder="1" applyAlignment="1">
      <alignment horizontal="center" vertical="center"/>
    </xf>
    <xf numFmtId="0" fontId="1" fillId="0" borderId="1" xfId="0" applyFont="1" applyBorder="1" applyAlignment="1">
      <alignment horizontal="center" vertical="center" wrapText="1"/>
    </xf>
    <xf numFmtId="0" fontId="1" fillId="11" borderId="11" xfId="6" applyFill="1" applyBorder="1" applyAlignment="1">
      <alignment horizontal="center" vertical="center" wrapText="1"/>
    </xf>
    <xf numFmtId="0" fontId="1" fillId="11" borderId="1" xfId="0" applyFont="1" applyFill="1" applyBorder="1" applyAlignment="1">
      <alignment horizontal="center" vertical="center"/>
    </xf>
    <xf numFmtId="168" fontId="1" fillId="11" borderId="1" xfId="1" applyNumberFormat="1" applyFont="1" applyFill="1" applyBorder="1" applyAlignment="1">
      <alignment horizontal="center" vertical="center"/>
    </xf>
    <xf numFmtId="0" fontId="1" fillId="0" borderId="17" xfId="0" applyFont="1" applyBorder="1" applyAlignment="1">
      <alignment wrapText="1"/>
    </xf>
    <xf numFmtId="0" fontId="1" fillId="0" borderId="18" xfId="0" applyFont="1" applyBorder="1" applyAlignment="1">
      <alignment horizontal="center" vertical="center"/>
    </xf>
    <xf numFmtId="168" fontId="1" fillId="0" borderId="18" xfId="1" applyNumberFormat="1" applyFont="1" applyFill="1" applyBorder="1" applyAlignment="1">
      <alignment horizontal="center" vertical="center"/>
    </xf>
    <xf numFmtId="0" fontId="1" fillId="0" borderId="17" xfId="0" applyFont="1" applyBorder="1"/>
    <xf numFmtId="0" fontId="31" fillId="0" borderId="4" xfId="0" applyFont="1" applyBorder="1" applyAlignment="1">
      <alignment vertical="center" wrapText="1"/>
    </xf>
    <xf numFmtId="0" fontId="7" fillId="9" borderId="10" xfId="7" applyFont="1" applyFill="1" applyBorder="1" applyAlignment="1">
      <alignment horizontal="center" vertical="center" wrapText="1"/>
    </xf>
    <xf numFmtId="0" fontId="7" fillId="9" borderId="1" xfId="7" applyFont="1" applyFill="1" applyBorder="1" applyAlignment="1">
      <alignment horizontal="left" vertical="center" wrapText="1"/>
    </xf>
    <xf numFmtId="0" fontId="22" fillId="9" borderId="1" xfId="8" applyFont="1" applyFill="1" applyBorder="1" applyAlignment="1">
      <alignment vertical="center"/>
    </xf>
    <xf numFmtId="0" fontId="22" fillId="9" borderId="1" xfId="8" applyFont="1" applyFill="1" applyBorder="1" applyAlignment="1">
      <alignment horizontal="center" vertical="center"/>
    </xf>
    <xf numFmtId="168" fontId="22" fillId="9" borderId="16" xfId="8" applyNumberFormat="1" applyFont="1" applyFill="1" applyBorder="1" applyAlignment="1">
      <alignment vertical="center"/>
    </xf>
    <xf numFmtId="168" fontId="22" fillId="7" borderId="16" xfId="8" applyNumberFormat="1" applyFont="1" applyFill="1" applyBorder="1" applyAlignment="1">
      <alignment vertical="center"/>
    </xf>
    <xf numFmtId="0" fontId="1" fillId="0" borderId="19" xfId="0" applyFont="1" applyBorder="1" applyAlignment="1">
      <alignment horizontal="center" vertical="center"/>
    </xf>
    <xf numFmtId="0" fontId="1" fillId="0" borderId="4" xfId="0" applyFont="1" applyBorder="1" applyAlignment="1">
      <alignment horizontal="center" vertical="center"/>
    </xf>
    <xf numFmtId="0" fontId="20" fillId="0" borderId="1" xfId="0" applyFont="1" applyBorder="1" applyAlignment="1">
      <alignment horizontal="left" vertical="center" wrapText="1"/>
    </xf>
    <xf numFmtId="0" fontId="2" fillId="0" borderId="1" xfId="4" applyFont="1" applyBorder="1" applyAlignment="1">
      <alignment horizontal="left" vertical="center" wrapText="1"/>
    </xf>
    <xf numFmtId="0" fontId="19" fillId="4" borderId="1" xfId="0" applyFont="1" applyFill="1" applyBorder="1" applyAlignment="1">
      <alignment horizontal="left" vertical="center" wrapText="1"/>
    </xf>
    <xf numFmtId="3" fontId="24" fillId="0" borderId="1" xfId="0" applyNumberFormat="1" applyFont="1" applyBorder="1" applyAlignment="1">
      <alignment horizontal="left" vertical="center" wrapText="1"/>
    </xf>
    <xf numFmtId="0" fontId="30" fillId="4" borderId="1" xfId="0" applyFont="1" applyFill="1" applyBorder="1" applyAlignment="1">
      <alignment horizontal="left" vertical="center" wrapText="1"/>
    </xf>
    <xf numFmtId="0" fontId="5" fillId="0" borderId="1" xfId="5" applyFont="1" applyBorder="1" applyAlignment="1">
      <alignment horizontal="left" vertical="center" wrapText="1"/>
    </xf>
    <xf numFmtId="0" fontId="6" fillId="0" borderId="1" xfId="5" applyFont="1" applyBorder="1" applyAlignment="1">
      <alignment vertical="center" wrapText="1"/>
    </xf>
    <xf numFmtId="0" fontId="24" fillId="6" borderId="1" xfId="0" applyFont="1" applyFill="1" applyBorder="1" applyAlignment="1">
      <alignment horizontal="center" wrapText="1"/>
    </xf>
    <xf numFmtId="166" fontId="6" fillId="6" borderId="1" xfId="3" applyFont="1" applyFill="1" applyBorder="1" applyAlignment="1">
      <alignment horizontal="center"/>
    </xf>
    <xf numFmtId="0" fontId="22" fillId="8" borderId="8" xfId="0" applyFont="1" applyFill="1" applyBorder="1" applyAlignment="1">
      <alignment horizontal="left" wrapText="1"/>
    </xf>
    <xf numFmtId="0" fontId="13" fillId="0" borderId="1" xfId="0" applyFont="1" applyBorder="1" applyAlignment="1">
      <alignment vertical="center" wrapText="1"/>
    </xf>
    <xf numFmtId="0" fontId="1" fillId="0" borderId="1" xfId="0" applyFont="1" applyBorder="1" applyAlignment="1">
      <alignment vertical="center"/>
    </xf>
    <xf numFmtId="0" fontId="13" fillId="11" borderId="1" xfId="0" applyFont="1" applyFill="1" applyBorder="1" applyAlignment="1">
      <alignment vertical="center"/>
    </xf>
    <xf numFmtId="0" fontId="15" fillId="0" borderId="1" xfId="0" applyFont="1" applyBorder="1" applyAlignment="1">
      <alignment wrapText="1"/>
    </xf>
    <xf numFmtId="0" fontId="13" fillId="0" borderId="17" xfId="0" applyFont="1" applyBorder="1" applyAlignment="1">
      <alignment vertical="center"/>
    </xf>
    <xf numFmtId="0" fontId="1" fillId="0" borderId="17" xfId="0" applyFont="1" applyBorder="1" applyAlignment="1">
      <alignment vertical="center"/>
    </xf>
    <xf numFmtId="0" fontId="31" fillId="0" borderId="1" xfId="0" applyFont="1" applyBorder="1" applyAlignment="1">
      <alignment horizontal="left" vertical="center" wrapText="1"/>
    </xf>
    <xf numFmtId="0" fontId="22" fillId="4" borderId="1" xfId="0" applyFont="1" applyFill="1" applyBorder="1" applyAlignment="1">
      <alignment horizontal="left" vertical="center"/>
    </xf>
    <xf numFmtId="0" fontId="21" fillId="7" borderId="1" xfId="0" applyFont="1" applyFill="1" applyBorder="1" applyAlignment="1">
      <alignment vertical="center"/>
    </xf>
    <xf numFmtId="164" fontId="22" fillId="7" borderId="1" xfId="2" applyFont="1" applyFill="1" applyBorder="1" applyAlignment="1">
      <alignment vertical="center"/>
    </xf>
    <xf numFmtId="0" fontId="3" fillId="0" borderId="1" xfId="0" applyFont="1" applyBorder="1" applyAlignment="1">
      <alignment horizontal="left" vertical="center" wrapText="1"/>
    </xf>
    <xf numFmtId="0" fontId="19" fillId="7" borderId="2" xfId="0" applyFont="1" applyFill="1" applyBorder="1" applyAlignment="1">
      <alignment horizontal="left" vertical="top" wrapText="1"/>
    </xf>
    <xf numFmtId="0" fontId="19" fillId="7" borderId="20" xfId="0" applyFont="1" applyFill="1" applyBorder="1" applyAlignment="1">
      <alignment horizontal="left" vertical="top" wrapText="1"/>
    </xf>
    <xf numFmtId="0" fontId="19" fillId="7" borderId="3" xfId="0" applyFont="1" applyFill="1" applyBorder="1" applyAlignment="1">
      <alignment horizontal="left" vertical="top" wrapText="1"/>
    </xf>
    <xf numFmtId="0" fontId="24" fillId="0" borderId="1" xfId="0" applyFont="1" applyBorder="1" applyAlignment="1">
      <alignment horizontal="center" vertical="center" wrapText="1"/>
    </xf>
    <xf numFmtId="0" fontId="19" fillId="10" borderId="44" xfId="0" applyFont="1" applyFill="1" applyBorder="1" applyAlignment="1">
      <alignment horizontal="center" vertical="center" wrapText="1"/>
    </xf>
    <xf numFmtId="0" fontId="19" fillId="10" borderId="0" xfId="0" applyFont="1" applyFill="1" applyAlignment="1">
      <alignment horizontal="center" vertical="center" wrapText="1"/>
    </xf>
    <xf numFmtId="0" fontId="19" fillId="10" borderId="45" xfId="0" applyFont="1" applyFill="1" applyBorder="1" applyAlignment="1">
      <alignment horizontal="center" vertical="center" wrapText="1"/>
    </xf>
    <xf numFmtId="0" fontId="19" fillId="4" borderId="2" xfId="0" applyFont="1" applyFill="1" applyBorder="1" applyAlignment="1">
      <alignment horizontal="left" vertical="center" wrapText="1"/>
    </xf>
    <xf numFmtId="0" fontId="19" fillId="4" borderId="20" xfId="0" applyFont="1" applyFill="1" applyBorder="1" applyAlignment="1">
      <alignment horizontal="left" vertical="center" wrapText="1"/>
    </xf>
    <xf numFmtId="0" fontId="19" fillId="4" borderId="3" xfId="0" applyFont="1" applyFill="1" applyBorder="1" applyAlignment="1">
      <alignment horizontal="left" vertical="center" wrapText="1"/>
    </xf>
    <xf numFmtId="0" fontId="32" fillId="13" borderId="21" xfId="0" applyFont="1" applyFill="1" applyBorder="1" applyAlignment="1">
      <alignment horizontal="center" vertical="center" wrapText="1"/>
    </xf>
    <xf numFmtId="0" fontId="30" fillId="0" borderId="46" xfId="0" applyFont="1" applyBorder="1" applyAlignment="1">
      <alignment horizontal="center" vertical="center" wrapText="1"/>
    </xf>
    <xf numFmtId="0" fontId="30" fillId="0" borderId="47" xfId="0" applyFont="1" applyBorder="1" applyAlignment="1">
      <alignment horizontal="center" vertical="center" wrapText="1"/>
    </xf>
    <xf numFmtId="0" fontId="30" fillId="0" borderId="48"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20" xfId="0" applyFont="1" applyBorder="1" applyAlignment="1">
      <alignment horizontal="center" vertical="center" wrapText="1"/>
    </xf>
    <xf numFmtId="0" fontId="19" fillId="0" borderId="3" xfId="0" applyFont="1" applyBorder="1" applyAlignment="1">
      <alignment horizontal="center" vertical="center" wrapText="1"/>
    </xf>
    <xf numFmtId="0" fontId="19" fillId="3" borderId="2" xfId="0" applyFont="1" applyFill="1" applyBorder="1" applyAlignment="1">
      <alignment horizontal="left" vertical="center" wrapText="1"/>
    </xf>
    <xf numFmtId="0" fontId="19" fillId="3" borderId="20" xfId="0" applyFont="1" applyFill="1" applyBorder="1" applyAlignment="1">
      <alignment horizontal="left" vertical="center" wrapText="1"/>
    </xf>
    <xf numFmtId="0" fontId="19" fillId="3" borderId="3" xfId="0" applyFont="1" applyFill="1" applyBorder="1" applyAlignment="1">
      <alignment horizontal="left" vertical="center" wrapText="1"/>
    </xf>
    <xf numFmtId="0" fontId="30" fillId="14" borderId="2" xfId="0" applyFont="1" applyFill="1" applyBorder="1" applyAlignment="1">
      <alignment horizontal="center" vertical="center" wrapText="1"/>
    </xf>
    <xf numFmtId="0" fontId="30" fillId="14" borderId="20" xfId="0" applyFont="1" applyFill="1" applyBorder="1" applyAlignment="1">
      <alignment horizontal="center" vertical="center" wrapText="1"/>
    </xf>
    <xf numFmtId="0" fontId="30" fillId="14" borderId="3" xfId="0" applyFont="1" applyFill="1" applyBorder="1" applyAlignment="1">
      <alignment horizontal="center" vertical="center" wrapText="1"/>
    </xf>
    <xf numFmtId="0" fontId="19" fillId="0" borderId="2" xfId="0" applyFont="1" applyBorder="1" applyAlignment="1">
      <alignment horizontal="left" vertical="top" wrapText="1"/>
    </xf>
    <xf numFmtId="0" fontId="19" fillId="0" borderId="20" xfId="0" applyFont="1" applyBorder="1" applyAlignment="1">
      <alignment horizontal="left" vertical="top" wrapText="1"/>
    </xf>
    <xf numFmtId="0" fontId="19" fillId="0" borderId="3" xfId="0" applyFont="1" applyBorder="1" applyAlignment="1">
      <alignment horizontal="left" vertical="top" wrapText="1"/>
    </xf>
    <xf numFmtId="0" fontId="33" fillId="13" borderId="49" xfId="0" applyFont="1" applyFill="1" applyBorder="1" applyAlignment="1">
      <alignment horizontal="center" vertical="center" wrapText="1"/>
    </xf>
    <xf numFmtId="0" fontId="33" fillId="13" borderId="50" xfId="0" applyFont="1" applyFill="1" applyBorder="1" applyAlignment="1">
      <alignment horizontal="center" vertical="center" wrapText="1"/>
    </xf>
    <xf numFmtId="0" fontId="33" fillId="13" borderId="51" xfId="0" applyFont="1" applyFill="1" applyBorder="1" applyAlignment="1">
      <alignment horizontal="center" vertical="center" wrapText="1"/>
    </xf>
    <xf numFmtId="0" fontId="19" fillId="10" borderId="46" xfId="0" applyFont="1" applyFill="1" applyBorder="1" applyAlignment="1">
      <alignment horizontal="center" vertical="center" wrapText="1"/>
    </xf>
    <xf numFmtId="0" fontId="19" fillId="10" borderId="47" xfId="0" applyFont="1" applyFill="1" applyBorder="1" applyAlignment="1">
      <alignment horizontal="center" vertical="center" wrapText="1"/>
    </xf>
    <xf numFmtId="0" fontId="19" fillId="10" borderId="48" xfId="0" applyFont="1" applyFill="1" applyBorder="1" applyAlignment="1">
      <alignment horizontal="center" vertical="center" wrapText="1"/>
    </xf>
    <xf numFmtId="0" fontId="34" fillId="0" borderId="19" xfId="8" applyFont="1" applyBorder="1" applyAlignment="1">
      <alignment horizontal="center" vertical="center" wrapText="1"/>
    </xf>
    <xf numFmtId="0" fontId="7" fillId="9" borderId="2" xfId="7" applyFont="1" applyFill="1" applyBorder="1" applyAlignment="1">
      <alignment horizontal="center" vertical="center" wrapText="1"/>
    </xf>
    <xf numFmtId="0" fontId="7" fillId="9" borderId="20" xfId="7" applyFont="1" applyFill="1" applyBorder="1" applyAlignment="1">
      <alignment horizontal="center" vertical="center" wrapText="1"/>
    </xf>
    <xf numFmtId="0" fontId="7" fillId="9" borderId="22" xfId="7" applyFont="1" applyFill="1" applyBorder="1" applyAlignment="1">
      <alignment horizontal="center" vertical="center" wrapText="1"/>
    </xf>
    <xf numFmtId="0" fontId="29" fillId="12" borderId="23" xfId="6" applyFont="1" applyFill="1" applyBorder="1" applyAlignment="1">
      <alignment horizontal="center" vertical="center" wrapText="1"/>
    </xf>
    <xf numFmtId="0" fontId="29" fillId="12" borderId="24" xfId="6" applyFont="1" applyFill="1" applyBorder="1" applyAlignment="1">
      <alignment horizontal="center" vertical="center" wrapText="1"/>
    </xf>
    <xf numFmtId="0" fontId="29" fillId="12" borderId="25" xfId="6" applyFont="1" applyFill="1" applyBorder="1" applyAlignment="1">
      <alignment horizontal="center" vertical="center" wrapText="1"/>
    </xf>
    <xf numFmtId="0" fontId="19" fillId="0" borderId="26" xfId="0" applyFont="1" applyBorder="1" applyAlignment="1">
      <alignment horizontal="center" wrapText="1"/>
    </xf>
    <xf numFmtId="0" fontId="19" fillId="0" borderId="21" xfId="0" applyFont="1" applyBorder="1" applyAlignment="1">
      <alignment horizontal="center" wrapText="1"/>
    </xf>
    <xf numFmtId="0" fontId="19" fillId="0" borderId="27" xfId="0" applyFont="1" applyBorder="1" applyAlignment="1">
      <alignment horizontal="center" wrapText="1"/>
    </xf>
    <xf numFmtId="0" fontId="35" fillId="15" borderId="28" xfId="0" applyFont="1" applyFill="1" applyBorder="1" applyAlignment="1">
      <alignment horizontal="center" vertical="center" wrapText="1"/>
    </xf>
    <xf numFmtId="0" fontId="35" fillId="15" borderId="29" xfId="0" applyFont="1" applyFill="1" applyBorder="1" applyAlignment="1">
      <alignment horizontal="center" vertical="center" wrapText="1"/>
    </xf>
    <xf numFmtId="0" fontId="35" fillId="15" borderId="30" xfId="0" applyFont="1" applyFill="1" applyBorder="1" applyAlignment="1">
      <alignment horizontal="center" vertical="center" wrapText="1"/>
    </xf>
    <xf numFmtId="0" fontId="22" fillId="8" borderId="2" xfId="6" applyFont="1" applyFill="1" applyBorder="1" applyAlignment="1">
      <alignment horizontal="left" vertical="center" wrapText="1"/>
    </xf>
    <xf numFmtId="0" fontId="22" fillId="8" borderId="20" xfId="6" applyFont="1" applyFill="1" applyBorder="1" applyAlignment="1">
      <alignment horizontal="left" vertical="center" wrapText="1"/>
    </xf>
    <xf numFmtId="0" fontId="22" fillId="8" borderId="31" xfId="6" applyFont="1" applyFill="1" applyBorder="1" applyAlignment="1">
      <alignment horizontal="left" vertical="center" wrapText="1"/>
    </xf>
    <xf numFmtId="0" fontId="30" fillId="6" borderId="2" xfId="0" applyFont="1" applyFill="1" applyBorder="1" applyAlignment="1">
      <alignment horizontal="left" vertical="top" wrapText="1"/>
    </xf>
    <xf numFmtId="0" fontId="30" fillId="6" borderId="20" xfId="0" applyFont="1" applyFill="1" applyBorder="1" applyAlignment="1">
      <alignment horizontal="left" vertical="top" wrapText="1"/>
    </xf>
    <xf numFmtId="0" fontId="30" fillId="6" borderId="3" xfId="0" applyFont="1" applyFill="1" applyBorder="1" applyAlignment="1">
      <alignment horizontal="left" vertical="top" wrapText="1"/>
    </xf>
    <xf numFmtId="0" fontId="33" fillId="16" borderId="32" xfId="0" applyFont="1" applyFill="1" applyBorder="1" applyAlignment="1">
      <alignment horizontal="center" vertical="center" wrapText="1"/>
    </xf>
    <xf numFmtId="0" fontId="30" fillId="4" borderId="2" xfId="0" applyFont="1" applyFill="1" applyBorder="1" applyAlignment="1">
      <alignment horizontal="left" vertical="center" wrapText="1"/>
    </xf>
    <xf numFmtId="0" fontId="30" fillId="4" borderId="20" xfId="0" applyFont="1" applyFill="1" applyBorder="1" applyAlignment="1">
      <alignment horizontal="left" vertical="center" wrapText="1"/>
    </xf>
    <xf numFmtId="0" fontId="30" fillId="4" borderId="3" xfId="0" applyFont="1" applyFill="1" applyBorder="1" applyAlignment="1">
      <alignment horizontal="left" vertical="center" wrapText="1"/>
    </xf>
    <xf numFmtId="0" fontId="30" fillId="10" borderId="2" xfId="0" applyFont="1" applyFill="1" applyBorder="1" applyAlignment="1">
      <alignment horizontal="center" vertical="center" wrapText="1"/>
    </xf>
    <xf numFmtId="0" fontId="30" fillId="10" borderId="20" xfId="0" applyFont="1" applyFill="1" applyBorder="1" applyAlignment="1">
      <alignment horizontal="center" vertical="center" wrapText="1"/>
    </xf>
    <xf numFmtId="0" fontId="30" fillId="10" borderId="3" xfId="0" applyFont="1" applyFill="1" applyBorder="1" applyAlignment="1">
      <alignment horizontal="center" vertical="center" wrapText="1"/>
    </xf>
    <xf numFmtId="0" fontId="30" fillId="0" borderId="2" xfId="0" applyFont="1" applyBorder="1" applyAlignment="1">
      <alignment horizontal="left" vertical="center" wrapText="1"/>
    </xf>
    <xf numFmtId="0" fontId="30" fillId="0" borderId="20" xfId="0" applyFont="1" applyBorder="1" applyAlignment="1">
      <alignment horizontal="left" vertical="center" wrapText="1"/>
    </xf>
    <xf numFmtId="0" fontId="30" fillId="0" borderId="3" xfId="0" applyFont="1" applyBorder="1" applyAlignment="1">
      <alignment horizontal="left" vertical="center" wrapText="1"/>
    </xf>
    <xf numFmtId="0" fontId="30" fillId="0" borderId="2" xfId="0" applyFont="1" applyBorder="1" applyAlignment="1">
      <alignment horizontal="left" vertical="top" wrapText="1"/>
    </xf>
    <xf numFmtId="0" fontId="30" fillId="0" borderId="20" xfId="0" applyFont="1" applyBorder="1" applyAlignment="1">
      <alignment horizontal="left" vertical="top" wrapText="1"/>
    </xf>
    <xf numFmtId="0" fontId="30" fillId="0" borderId="3" xfId="0" applyFont="1" applyBorder="1" applyAlignment="1">
      <alignment horizontal="left" vertical="top" wrapText="1"/>
    </xf>
    <xf numFmtId="0" fontId="30" fillId="7" borderId="2" xfId="0" applyFont="1" applyFill="1" applyBorder="1" applyAlignment="1">
      <alignment horizontal="left" vertical="center" wrapText="1"/>
    </xf>
    <xf numFmtId="0" fontId="30" fillId="7" borderId="20" xfId="0" applyFont="1" applyFill="1" applyBorder="1" applyAlignment="1">
      <alignment horizontal="left" vertical="center" wrapText="1"/>
    </xf>
    <xf numFmtId="0" fontId="30" fillId="7" borderId="3" xfId="0" applyFont="1" applyFill="1" applyBorder="1" applyAlignment="1">
      <alignment horizontal="left" vertical="center" wrapText="1"/>
    </xf>
    <xf numFmtId="0" fontId="6" fillId="0" borderId="2" xfId="5" applyFont="1" applyBorder="1" applyAlignment="1">
      <alignment horizontal="left" vertical="top" wrapText="1"/>
    </xf>
    <xf numFmtId="0" fontId="6" fillId="0" borderId="20" xfId="5" applyFont="1" applyBorder="1" applyAlignment="1">
      <alignment horizontal="left" vertical="top" wrapText="1"/>
    </xf>
    <xf numFmtId="0" fontId="6" fillId="0" borderId="3" xfId="5" applyFont="1" applyBorder="1" applyAlignment="1">
      <alignment horizontal="left" vertical="top" wrapText="1"/>
    </xf>
    <xf numFmtId="0" fontId="30" fillId="6" borderId="2" xfId="0" applyFont="1" applyFill="1" applyBorder="1" applyAlignment="1">
      <alignment horizontal="left" wrapText="1"/>
    </xf>
    <xf numFmtId="0" fontId="30" fillId="6" borderId="20" xfId="0" applyFont="1" applyFill="1" applyBorder="1" applyAlignment="1">
      <alignment horizontal="left" wrapText="1"/>
    </xf>
    <xf numFmtId="0" fontId="30" fillId="6" borderId="3" xfId="0" applyFont="1" applyFill="1" applyBorder="1" applyAlignment="1">
      <alignment horizontal="left" wrapText="1"/>
    </xf>
    <xf numFmtId="0" fontId="36" fillId="0" borderId="33" xfId="8" applyFont="1" applyBorder="1" applyAlignment="1">
      <alignment horizontal="center" vertical="center" wrapText="1"/>
    </xf>
    <xf numFmtId="0" fontId="36" fillId="0" borderId="34" xfId="8" applyFont="1" applyBorder="1" applyAlignment="1">
      <alignment horizontal="center" vertical="center" wrapText="1"/>
    </xf>
    <xf numFmtId="0" fontId="36" fillId="0" borderId="35" xfId="8" applyFont="1" applyBorder="1" applyAlignment="1">
      <alignment horizontal="center" vertical="center" wrapText="1"/>
    </xf>
    <xf numFmtId="0" fontId="37" fillId="12" borderId="23" xfId="6" applyFont="1" applyFill="1" applyBorder="1" applyAlignment="1">
      <alignment horizontal="center" vertical="center" wrapText="1"/>
    </xf>
    <xf numFmtId="0" fontId="37" fillId="12" borderId="24" xfId="6" applyFont="1" applyFill="1" applyBorder="1" applyAlignment="1">
      <alignment horizontal="center" vertical="center" wrapText="1"/>
    </xf>
    <xf numFmtId="0" fontId="37" fillId="12" borderId="25" xfId="6" applyFont="1" applyFill="1" applyBorder="1" applyAlignment="1">
      <alignment horizontal="center" vertical="center" wrapText="1"/>
    </xf>
    <xf numFmtId="0" fontId="38" fillId="15" borderId="28" xfId="0" applyFont="1" applyFill="1" applyBorder="1" applyAlignment="1">
      <alignment horizontal="center" vertical="center" wrapText="1"/>
    </xf>
    <xf numFmtId="0" fontId="38" fillId="15" borderId="29" xfId="0" applyFont="1" applyFill="1" applyBorder="1" applyAlignment="1">
      <alignment horizontal="center" vertical="center" wrapText="1"/>
    </xf>
    <xf numFmtId="0" fontId="38" fillId="15" borderId="30" xfId="0" applyFont="1" applyFill="1" applyBorder="1" applyAlignment="1">
      <alignment horizontal="center" vertical="center" wrapText="1"/>
    </xf>
    <xf numFmtId="0" fontId="7" fillId="9" borderId="2" xfId="7" applyFont="1" applyFill="1" applyBorder="1" applyAlignment="1">
      <alignment horizontal="left" vertical="center" wrapText="1"/>
    </xf>
    <xf numFmtId="0" fontId="7" fillId="9" borderId="20" xfId="7" applyFont="1" applyFill="1" applyBorder="1" applyAlignment="1">
      <alignment horizontal="left" vertical="center" wrapText="1"/>
    </xf>
    <xf numFmtId="0" fontId="7" fillId="9" borderId="22" xfId="7" applyFont="1" applyFill="1" applyBorder="1" applyAlignment="1">
      <alignment horizontal="left" vertical="center" wrapText="1"/>
    </xf>
    <xf numFmtId="0" fontId="22" fillId="0" borderId="2" xfId="0" applyFont="1" applyBorder="1" applyAlignment="1">
      <alignment horizontal="center" vertical="center"/>
    </xf>
    <xf numFmtId="0" fontId="22" fillId="0" borderId="20" xfId="0" applyFont="1" applyBorder="1" applyAlignment="1">
      <alignment horizontal="center" vertical="center"/>
    </xf>
    <xf numFmtId="0" fontId="22" fillId="0" borderId="3" xfId="0" applyFont="1" applyBorder="1" applyAlignment="1">
      <alignment horizontal="center" vertical="center"/>
    </xf>
    <xf numFmtId="0" fontId="21" fillId="6" borderId="2" xfId="0" applyFont="1" applyFill="1" applyBorder="1" applyAlignment="1">
      <alignment horizontal="left" vertical="center"/>
    </xf>
    <xf numFmtId="0" fontId="21" fillId="6" borderId="20" xfId="0" applyFont="1" applyFill="1" applyBorder="1" applyAlignment="1">
      <alignment horizontal="left" vertical="center"/>
    </xf>
    <xf numFmtId="0" fontId="21" fillId="6" borderId="3" xfId="0" applyFont="1" applyFill="1" applyBorder="1" applyAlignment="1">
      <alignment horizontal="left" vertical="center"/>
    </xf>
    <xf numFmtId="0" fontId="22" fillId="7" borderId="2" xfId="0" applyFont="1" applyFill="1" applyBorder="1" applyAlignment="1">
      <alignment horizontal="left" vertical="center"/>
    </xf>
    <xf numFmtId="0" fontId="22" fillId="7" borderId="20" xfId="0" applyFont="1" applyFill="1" applyBorder="1" applyAlignment="1">
      <alignment horizontal="left" vertical="center"/>
    </xf>
    <xf numFmtId="0" fontId="22" fillId="7" borderId="3" xfId="0" applyFont="1" applyFill="1" applyBorder="1" applyAlignment="1">
      <alignment horizontal="left" vertical="center"/>
    </xf>
    <xf numFmtId="0" fontId="19" fillId="0" borderId="46" xfId="0" applyFont="1" applyBorder="1" applyAlignment="1">
      <alignment horizontal="center" vertical="center" wrapText="1"/>
    </xf>
    <xf numFmtId="0" fontId="19" fillId="0" borderId="47" xfId="0" applyFont="1" applyBorder="1" applyAlignment="1">
      <alignment horizontal="center" vertical="center" wrapText="1"/>
    </xf>
    <xf numFmtId="0" fontId="19" fillId="0" borderId="48" xfId="0" applyFont="1" applyBorder="1" applyAlignment="1">
      <alignment horizontal="center" vertical="center" wrapText="1"/>
    </xf>
    <xf numFmtId="0" fontId="39" fillId="13" borderId="46" xfId="0" applyFont="1" applyFill="1" applyBorder="1" applyAlignment="1">
      <alignment horizontal="center" vertical="center" wrapText="1"/>
    </xf>
    <xf numFmtId="0" fontId="39" fillId="13" borderId="47" xfId="0" applyFont="1" applyFill="1" applyBorder="1" applyAlignment="1">
      <alignment horizontal="center" vertical="center" wrapText="1"/>
    </xf>
    <xf numFmtId="0" fontId="39" fillId="13" borderId="48" xfId="0" applyFont="1" applyFill="1" applyBorder="1" applyAlignment="1">
      <alignment horizontal="center" vertical="center" wrapText="1"/>
    </xf>
    <xf numFmtId="0" fontId="23" fillId="0" borderId="2" xfId="0" applyFont="1" applyBorder="1" applyAlignment="1">
      <alignment horizontal="center" vertical="center" wrapText="1"/>
    </xf>
    <xf numFmtId="0" fontId="23" fillId="0" borderId="20" xfId="0" applyFont="1" applyBorder="1" applyAlignment="1">
      <alignment horizontal="center" vertical="center" wrapText="1"/>
    </xf>
    <xf numFmtId="0" fontId="23" fillId="0" borderId="3" xfId="0" applyFont="1" applyBorder="1" applyAlignment="1">
      <alignment horizontal="center" vertical="center" wrapText="1"/>
    </xf>
    <xf numFmtId="0" fontId="23" fillId="4" borderId="20" xfId="0" applyFont="1" applyFill="1" applyBorder="1" applyAlignment="1">
      <alignment horizontal="center" vertical="center" wrapText="1"/>
    </xf>
    <xf numFmtId="0" fontId="21" fillId="6" borderId="20" xfId="0" applyFont="1" applyFill="1" applyBorder="1" applyAlignment="1">
      <alignment horizontal="left" vertical="top"/>
    </xf>
    <xf numFmtId="0" fontId="21" fillId="6" borderId="3" xfId="0" applyFont="1" applyFill="1" applyBorder="1" applyAlignment="1">
      <alignment horizontal="left" vertical="top"/>
    </xf>
    <xf numFmtId="2" fontId="21" fillId="0" borderId="1" xfId="2" applyNumberFormat="1" applyFont="1" applyBorder="1" applyAlignment="1">
      <alignment horizontal="center" vertical="center"/>
    </xf>
    <xf numFmtId="0" fontId="0" fillId="0" borderId="0" xfId="0" applyAlignment="1">
      <alignment horizontal="center"/>
    </xf>
    <xf numFmtId="0" fontId="21" fillId="0" borderId="1" xfId="0" applyFont="1" applyBorder="1" applyAlignment="1">
      <alignment horizontal="center" vertical="center"/>
    </xf>
    <xf numFmtId="0" fontId="21" fillId="0" borderId="36" xfId="0" applyFont="1" applyBorder="1" applyAlignment="1">
      <alignment horizontal="left" vertical="center" wrapText="1"/>
    </xf>
    <xf numFmtId="0" fontId="21" fillId="0" borderId="4" xfId="0" applyFont="1" applyBorder="1" applyAlignment="1">
      <alignment horizontal="left" vertical="center"/>
    </xf>
    <xf numFmtId="0" fontId="21" fillId="0" borderId="17" xfId="0" applyFont="1" applyBorder="1" applyAlignment="1">
      <alignment horizontal="left" vertical="center"/>
    </xf>
    <xf numFmtId="0" fontId="21" fillId="0" borderId="3" xfId="0" applyFont="1" applyBorder="1" applyAlignment="1">
      <alignment horizontal="left" vertical="center"/>
    </xf>
    <xf numFmtId="0" fontId="21" fillId="0" borderId="1" xfId="0" applyFont="1" applyBorder="1" applyAlignment="1">
      <alignment horizontal="left" vertical="center"/>
    </xf>
    <xf numFmtId="0" fontId="21" fillId="0" borderId="2" xfId="0" applyFont="1" applyBorder="1" applyAlignment="1">
      <alignment horizontal="left" vertical="center"/>
    </xf>
    <xf numFmtId="2" fontId="21" fillId="0" borderId="4" xfId="2" applyNumberFormat="1" applyFont="1" applyBorder="1" applyAlignment="1">
      <alignment horizontal="center" vertical="center"/>
    </xf>
    <xf numFmtId="165" fontId="21" fillId="0" borderId="4" xfId="1" applyFont="1" applyBorder="1" applyAlignment="1">
      <alignment horizontal="center" vertical="center"/>
    </xf>
    <xf numFmtId="165" fontId="21" fillId="0" borderId="1" xfId="1" applyFont="1" applyBorder="1" applyAlignment="1">
      <alignment horizontal="center" vertical="center"/>
    </xf>
    <xf numFmtId="0" fontId="22" fillId="5" borderId="1" xfId="0" applyFont="1" applyFill="1" applyBorder="1" applyAlignment="1">
      <alignment horizontal="left" vertical="center" wrapText="1"/>
    </xf>
    <xf numFmtId="164" fontId="21" fillId="0" borderId="4" xfId="2" applyFont="1" applyBorder="1" applyAlignment="1">
      <alignment horizontal="center" vertical="center"/>
    </xf>
    <xf numFmtId="164" fontId="21" fillId="0" borderId="1" xfId="2" applyFont="1" applyBorder="1" applyAlignment="1">
      <alignment horizontal="center" vertical="center"/>
    </xf>
    <xf numFmtId="0" fontId="21" fillId="0" borderId="1" xfId="0" applyFont="1" applyBorder="1" applyAlignment="1">
      <alignment horizontal="center"/>
    </xf>
    <xf numFmtId="0" fontId="39" fillId="13" borderId="37" xfId="0" applyFont="1" applyFill="1" applyBorder="1" applyAlignment="1">
      <alignment horizontal="center" vertical="center"/>
    </xf>
    <xf numFmtId="0" fontId="39" fillId="13" borderId="38" xfId="0" applyFont="1" applyFill="1" applyBorder="1" applyAlignment="1">
      <alignment horizontal="center" vertical="center"/>
    </xf>
    <xf numFmtId="0" fontId="39" fillId="13" borderId="0" xfId="0" applyFont="1" applyFill="1" applyAlignment="1">
      <alignment horizontal="center" vertical="center"/>
    </xf>
    <xf numFmtId="0" fontId="39" fillId="13" borderId="14" xfId="0" applyFont="1" applyFill="1" applyBorder="1" applyAlignment="1">
      <alignment horizontal="center" vertical="center"/>
    </xf>
    <xf numFmtId="0" fontId="22" fillId="5" borderId="37" xfId="0" applyFont="1" applyFill="1" applyBorder="1" applyAlignment="1">
      <alignment horizontal="center" vertical="center" wrapText="1"/>
    </xf>
    <xf numFmtId="0" fontId="22" fillId="5" borderId="38" xfId="0" applyFont="1" applyFill="1" applyBorder="1" applyAlignment="1">
      <alignment horizontal="center" vertical="center" wrapText="1"/>
    </xf>
    <xf numFmtId="0" fontId="22" fillId="5" borderId="0" xfId="0" applyFont="1" applyFill="1" applyAlignment="1">
      <alignment horizontal="center" vertical="center" wrapText="1"/>
    </xf>
    <xf numFmtId="0" fontId="22" fillId="5" borderId="14" xfId="0" applyFont="1" applyFill="1" applyBorder="1" applyAlignment="1">
      <alignment horizontal="center" vertical="center" wrapText="1"/>
    </xf>
    <xf numFmtId="0" fontId="17" fillId="7" borderId="0" xfId="0" applyFont="1" applyFill="1" applyAlignment="1">
      <alignment horizontal="left" wrapText="1"/>
    </xf>
    <xf numFmtId="0" fontId="21" fillId="7" borderId="1" xfId="0" applyFont="1" applyFill="1" applyBorder="1" applyAlignment="1">
      <alignment horizontal="center"/>
    </xf>
    <xf numFmtId="0" fontId="22" fillId="7" borderId="37" xfId="0" applyFont="1" applyFill="1" applyBorder="1" applyAlignment="1">
      <alignment horizontal="center" vertical="center"/>
    </xf>
    <xf numFmtId="0" fontId="22" fillId="7" borderId="38" xfId="0" applyFont="1" applyFill="1" applyBorder="1" applyAlignment="1">
      <alignment horizontal="center" vertical="center"/>
    </xf>
    <xf numFmtId="0" fontId="22" fillId="7" borderId="0" xfId="0" applyFont="1" applyFill="1" applyAlignment="1">
      <alignment horizontal="center" vertical="center"/>
    </xf>
    <xf numFmtId="0" fontId="22" fillId="7" borderId="14" xfId="0" applyFont="1" applyFill="1" applyBorder="1" applyAlignment="1">
      <alignment horizontal="center" vertical="center"/>
    </xf>
    <xf numFmtId="0" fontId="22" fillId="7" borderId="39" xfId="0" applyFont="1" applyFill="1" applyBorder="1" applyAlignment="1">
      <alignment horizontal="center" vertical="center"/>
    </xf>
    <xf numFmtId="0" fontId="22" fillId="7" borderId="12" xfId="0" applyFont="1" applyFill="1" applyBorder="1" applyAlignment="1">
      <alignment horizontal="center" vertical="center"/>
    </xf>
    <xf numFmtId="164" fontId="21" fillId="0" borderId="19" xfId="2" applyFont="1" applyBorder="1" applyAlignment="1">
      <alignment horizontal="center" vertical="center"/>
    </xf>
    <xf numFmtId="165" fontId="21" fillId="0" borderId="19" xfId="1" applyFont="1" applyBorder="1" applyAlignment="1">
      <alignment horizontal="center" vertical="center"/>
    </xf>
    <xf numFmtId="2" fontId="21" fillId="0" borderId="19" xfId="2" applyNumberFormat="1" applyFont="1" applyBorder="1" applyAlignment="1">
      <alignment horizontal="center" vertical="center"/>
    </xf>
    <xf numFmtId="0" fontId="21" fillId="0" borderId="21" xfId="0" applyFont="1" applyBorder="1" applyAlignment="1">
      <alignment horizontal="left" vertical="center"/>
    </xf>
    <xf numFmtId="0" fontId="21" fillId="0" borderId="27" xfId="0" applyFont="1" applyBorder="1" applyAlignment="1">
      <alignment horizontal="left" vertical="center"/>
    </xf>
    <xf numFmtId="0" fontId="21" fillId="0" borderId="32" xfId="0" applyFont="1" applyBorder="1" applyAlignment="1">
      <alignment horizontal="left" vertical="center"/>
    </xf>
    <xf numFmtId="0" fontId="21" fillId="0" borderId="36" xfId="0" applyFont="1" applyBorder="1" applyAlignment="1">
      <alignment horizontal="left" vertical="center"/>
    </xf>
    <xf numFmtId="164" fontId="22" fillId="7" borderId="40" xfId="0" applyNumberFormat="1" applyFont="1" applyFill="1" applyBorder="1" applyAlignment="1">
      <alignment horizontal="center" vertical="center"/>
    </xf>
    <xf numFmtId="164" fontId="22" fillId="7" borderId="21" xfId="0" applyNumberFormat="1" applyFont="1" applyFill="1" applyBorder="1" applyAlignment="1">
      <alignment horizontal="center" vertical="center"/>
    </xf>
    <xf numFmtId="164" fontId="22" fillId="7" borderId="41" xfId="0" applyNumberFormat="1" applyFont="1" applyFill="1" applyBorder="1" applyAlignment="1">
      <alignment horizontal="center" vertical="center"/>
    </xf>
    <xf numFmtId="164" fontId="22" fillId="7" borderId="42" xfId="0" applyNumberFormat="1" applyFont="1" applyFill="1" applyBorder="1" applyAlignment="1">
      <alignment horizontal="center" vertical="center"/>
    </xf>
    <xf numFmtId="164" fontId="22" fillId="7" borderId="0" xfId="0" applyNumberFormat="1" applyFont="1" applyFill="1" applyAlignment="1">
      <alignment horizontal="center" vertical="center"/>
    </xf>
    <xf numFmtId="164" fontId="22" fillId="7" borderId="14" xfId="0" applyNumberFormat="1" applyFont="1" applyFill="1" applyBorder="1" applyAlignment="1">
      <alignment horizontal="center" vertical="center"/>
    </xf>
    <xf numFmtId="164" fontId="22" fillId="7" borderId="43" xfId="0" applyNumberFormat="1" applyFont="1" applyFill="1" applyBorder="1" applyAlignment="1">
      <alignment horizontal="center" vertical="center"/>
    </xf>
    <xf numFmtId="164" fontId="22" fillId="7" borderId="39" xfId="0" applyNumberFormat="1" applyFont="1" applyFill="1" applyBorder="1" applyAlignment="1">
      <alignment horizontal="center" vertical="center"/>
    </xf>
    <xf numFmtId="164" fontId="22" fillId="7" borderId="12" xfId="0" applyNumberFormat="1" applyFont="1" applyFill="1" applyBorder="1" applyAlignment="1">
      <alignment horizontal="center" vertical="center"/>
    </xf>
    <xf numFmtId="0" fontId="21" fillId="0" borderId="20" xfId="0" applyFont="1" applyBorder="1" applyAlignment="1">
      <alignment horizontal="left" vertical="center"/>
    </xf>
    <xf numFmtId="0" fontId="17" fillId="0" borderId="42" xfId="0" applyFont="1" applyBorder="1" applyAlignment="1">
      <alignment horizontal="center" vertical="center"/>
    </xf>
    <xf numFmtId="0" fontId="17" fillId="0" borderId="0" xfId="0" applyFont="1"/>
    <xf numFmtId="0" fontId="17" fillId="0" borderId="0" xfId="0" applyFont="1" applyAlignment="1">
      <alignment horizontal="center" vertical="center"/>
    </xf>
    <xf numFmtId="169" fontId="17" fillId="0" borderId="0" xfId="0" applyNumberFormat="1" applyFont="1" applyAlignment="1">
      <alignment horizontal="center" vertical="center"/>
    </xf>
    <xf numFmtId="169" fontId="17" fillId="0" borderId="14" xfId="0" applyNumberFormat="1" applyFont="1" applyBorder="1" applyAlignment="1">
      <alignment horizontal="center" vertical="center"/>
    </xf>
    <xf numFmtId="0" fontId="17" fillId="0" borderId="0" xfId="0" applyFont="1" applyAlignment="1">
      <alignment vertical="center"/>
    </xf>
    <xf numFmtId="0" fontId="17" fillId="0" borderId="0" xfId="0" applyFont="1" applyAlignment="1">
      <alignment horizontal="left"/>
    </xf>
    <xf numFmtId="0" fontId="17" fillId="0" borderId="43" xfId="0" applyFont="1" applyBorder="1" applyAlignment="1">
      <alignment horizontal="center" vertical="center"/>
    </xf>
    <xf numFmtId="0" fontId="17" fillId="0" borderId="39" xfId="0" applyFont="1" applyBorder="1" applyAlignment="1">
      <alignment horizontal="left"/>
    </xf>
    <xf numFmtId="0" fontId="17" fillId="0" borderId="39" xfId="0" applyFont="1" applyBorder="1" applyAlignment="1">
      <alignment horizontal="center" vertical="center"/>
    </xf>
    <xf numFmtId="169" fontId="17" fillId="0" borderId="39" xfId="0" applyNumberFormat="1" applyFont="1" applyBorder="1" applyAlignment="1">
      <alignment horizontal="center" vertical="center"/>
    </xf>
    <xf numFmtId="169" fontId="17" fillId="0" borderId="12" xfId="0" applyNumberFormat="1" applyFont="1" applyBorder="1" applyAlignment="1">
      <alignment horizontal="center" vertical="center"/>
    </xf>
  </cellXfs>
  <cellStyles count="9">
    <cellStyle name="Comma" xfId="1" builtinId="3"/>
    <cellStyle name="Currency" xfId="2" builtinId="4"/>
    <cellStyle name="Currency 4" xfId="3" xr:uid="{74F849D2-C868-4B38-83E6-248DB9A76AE4}"/>
    <cellStyle name="Normal" xfId="0" builtinId="0"/>
    <cellStyle name="Normal 2" xfId="4" xr:uid="{B3AC3E2A-FDD9-4DB4-95C7-271B5A73DA9B}"/>
    <cellStyle name="Normal 2 2" xfId="5" xr:uid="{CEB6E1D8-3EFE-4455-804E-0EFBF75ADF78}"/>
    <cellStyle name="Normal 3" xfId="6" xr:uid="{323836FD-7E77-4855-9B84-46503FF03534}"/>
    <cellStyle name="Normal 3 3 2 2 2" xfId="7" xr:uid="{235891F5-4E14-401E-B954-7D795D4C7FBA}"/>
    <cellStyle name="Normal 8" xfId="8" xr:uid="{1E3D9FD0-C4B1-401B-B371-E64ED828ED3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9.png"/><Relationship Id="rId1" Type="http://schemas.openxmlformats.org/officeDocument/2006/relationships/image" Target="../media/image8.png"/></Relationships>
</file>

<file path=xl/drawings/_rels/drawing6.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9.png"/><Relationship Id="rId1" Type="http://schemas.openxmlformats.org/officeDocument/2006/relationships/image" Target="../media/image8.png"/></Relationships>
</file>

<file path=xl/drawings/_rels/drawing7.xml.rels><?xml version="1.0" encoding="UTF-8" standalone="yes"?>
<Relationships xmlns="http://schemas.openxmlformats.org/package/2006/relationships"><Relationship Id="rId3" Type="http://schemas.openxmlformats.org/officeDocument/2006/relationships/image" Target="../media/image10.jpeg"/><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5</xdr:col>
      <xdr:colOff>157843</xdr:colOff>
      <xdr:row>1</xdr:row>
      <xdr:rowOff>16329</xdr:rowOff>
    </xdr:from>
    <xdr:to>
      <xdr:col>5</xdr:col>
      <xdr:colOff>1006929</xdr:colOff>
      <xdr:row>1</xdr:row>
      <xdr:rowOff>718457</xdr:rowOff>
    </xdr:to>
    <xdr:pic>
      <xdr:nvPicPr>
        <xdr:cNvPr id="2170" name="Picture 2">
          <a:extLst>
            <a:ext uri="{FF2B5EF4-FFF2-40B4-BE49-F238E27FC236}">
              <a16:creationId xmlns:a16="http://schemas.microsoft.com/office/drawing/2014/main" id="{3FE31321-F629-0A78-E8E4-5A1033D0B4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13071" y="54429"/>
          <a:ext cx="849086" cy="702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1</xdr:row>
      <xdr:rowOff>32657</xdr:rowOff>
    </xdr:from>
    <xdr:to>
      <xdr:col>1</xdr:col>
      <xdr:colOff>299357</xdr:colOff>
      <xdr:row>1</xdr:row>
      <xdr:rowOff>740229</xdr:rowOff>
    </xdr:to>
    <xdr:pic>
      <xdr:nvPicPr>
        <xdr:cNvPr id="2171" name="Picture 2" descr="EU-flag">
          <a:extLst>
            <a:ext uri="{FF2B5EF4-FFF2-40B4-BE49-F238E27FC236}">
              <a16:creationId xmlns:a16="http://schemas.microsoft.com/office/drawing/2014/main" id="{14687991-43AC-10C8-E190-BE73D57104C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70757"/>
          <a:ext cx="952500" cy="707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2590800</xdr:colOff>
      <xdr:row>1</xdr:row>
      <xdr:rowOff>54429</xdr:rowOff>
    </xdr:from>
    <xdr:to>
      <xdr:col>2</xdr:col>
      <xdr:colOff>250371</xdr:colOff>
      <xdr:row>1</xdr:row>
      <xdr:rowOff>756557</xdr:rowOff>
    </xdr:to>
    <xdr:pic>
      <xdr:nvPicPr>
        <xdr:cNvPr id="2172" name="Picture 2">
          <a:extLst>
            <a:ext uri="{FF2B5EF4-FFF2-40B4-BE49-F238E27FC236}">
              <a16:creationId xmlns:a16="http://schemas.microsoft.com/office/drawing/2014/main" id="{7BF05E13-E04C-C8E5-54B7-441C336B1F2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243943" y="92529"/>
          <a:ext cx="952500" cy="702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337457</xdr:colOff>
      <xdr:row>0</xdr:row>
      <xdr:rowOff>0</xdr:rowOff>
    </xdr:from>
    <xdr:to>
      <xdr:col>5</xdr:col>
      <xdr:colOff>1050471</xdr:colOff>
      <xdr:row>0</xdr:row>
      <xdr:rowOff>609600</xdr:rowOff>
    </xdr:to>
    <xdr:pic>
      <xdr:nvPicPr>
        <xdr:cNvPr id="3194" name="Picture 1">
          <a:extLst>
            <a:ext uri="{FF2B5EF4-FFF2-40B4-BE49-F238E27FC236}">
              <a16:creationId xmlns:a16="http://schemas.microsoft.com/office/drawing/2014/main" id="{AADEEA24-E031-7DC9-8097-CD7A55FBA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9386" y="0"/>
          <a:ext cx="713014"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16329</xdr:rowOff>
    </xdr:from>
    <xdr:to>
      <xdr:col>1</xdr:col>
      <xdr:colOff>212271</xdr:colOff>
      <xdr:row>0</xdr:row>
      <xdr:rowOff>625929</xdr:rowOff>
    </xdr:to>
    <xdr:pic>
      <xdr:nvPicPr>
        <xdr:cNvPr id="3195" name="Picture 2">
          <a:extLst>
            <a:ext uri="{FF2B5EF4-FFF2-40B4-BE49-F238E27FC236}">
              <a16:creationId xmlns:a16="http://schemas.microsoft.com/office/drawing/2014/main" id="{36975B59-CBC6-ED60-1DED-CD56D3BCA0F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6329"/>
          <a:ext cx="674914"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3358243</xdr:colOff>
      <xdr:row>0</xdr:row>
      <xdr:rowOff>5443</xdr:rowOff>
    </xdr:from>
    <xdr:to>
      <xdr:col>1</xdr:col>
      <xdr:colOff>4223657</xdr:colOff>
      <xdr:row>0</xdr:row>
      <xdr:rowOff>620486</xdr:rowOff>
    </xdr:to>
    <xdr:pic>
      <xdr:nvPicPr>
        <xdr:cNvPr id="3196" name="Picture 1">
          <a:extLst>
            <a:ext uri="{FF2B5EF4-FFF2-40B4-BE49-F238E27FC236}">
              <a16:creationId xmlns:a16="http://schemas.microsoft.com/office/drawing/2014/main" id="{181FAB49-C161-31D0-F7DA-C2AB27F7771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820886" y="5443"/>
          <a:ext cx="865414" cy="6150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1099457</xdr:colOff>
      <xdr:row>1</xdr:row>
      <xdr:rowOff>43543</xdr:rowOff>
    </xdr:from>
    <xdr:to>
      <xdr:col>5</xdr:col>
      <xdr:colOff>1627414</xdr:colOff>
      <xdr:row>1</xdr:row>
      <xdr:rowOff>571500</xdr:rowOff>
    </xdr:to>
    <xdr:pic>
      <xdr:nvPicPr>
        <xdr:cNvPr id="7232" name="Picture 7">
          <a:extLst>
            <a:ext uri="{FF2B5EF4-FFF2-40B4-BE49-F238E27FC236}">
              <a16:creationId xmlns:a16="http://schemas.microsoft.com/office/drawing/2014/main" id="{DB53BF38-2EBD-EA27-6F66-A1602D2B5E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22771" y="81643"/>
          <a:ext cx="527958" cy="5279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130629</xdr:colOff>
      <xdr:row>1</xdr:row>
      <xdr:rowOff>103414</xdr:rowOff>
    </xdr:from>
    <xdr:to>
      <xdr:col>1</xdr:col>
      <xdr:colOff>119743</xdr:colOff>
      <xdr:row>1</xdr:row>
      <xdr:rowOff>582386</xdr:rowOff>
    </xdr:to>
    <xdr:pic>
      <xdr:nvPicPr>
        <xdr:cNvPr id="7233" name="Picture 8" descr="EU-flag">
          <a:extLst>
            <a:ext uri="{FF2B5EF4-FFF2-40B4-BE49-F238E27FC236}">
              <a16:creationId xmlns:a16="http://schemas.microsoft.com/office/drawing/2014/main" id="{931AD2E1-CB37-F879-3896-2B9DD9148C7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0629" y="141514"/>
          <a:ext cx="642257" cy="4789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4403271</xdr:colOff>
      <xdr:row>1</xdr:row>
      <xdr:rowOff>43543</xdr:rowOff>
    </xdr:from>
    <xdr:to>
      <xdr:col>2</xdr:col>
      <xdr:colOff>718457</xdr:colOff>
      <xdr:row>1</xdr:row>
      <xdr:rowOff>609600</xdr:rowOff>
    </xdr:to>
    <xdr:pic>
      <xdr:nvPicPr>
        <xdr:cNvPr id="7234" name="Picture 9">
          <a:extLst>
            <a:ext uri="{FF2B5EF4-FFF2-40B4-BE49-F238E27FC236}">
              <a16:creationId xmlns:a16="http://schemas.microsoft.com/office/drawing/2014/main" id="{827E1C77-397F-F00A-0A97-94DD5F75C02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425043" y="81643"/>
          <a:ext cx="718457" cy="5660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1099457</xdr:colOff>
      <xdr:row>1</xdr:row>
      <xdr:rowOff>43543</xdr:rowOff>
    </xdr:from>
    <xdr:to>
      <xdr:col>5</xdr:col>
      <xdr:colOff>1627414</xdr:colOff>
      <xdr:row>1</xdr:row>
      <xdr:rowOff>571500</xdr:rowOff>
    </xdr:to>
    <xdr:pic>
      <xdr:nvPicPr>
        <xdr:cNvPr id="8257" name="Picture 4">
          <a:extLst>
            <a:ext uri="{FF2B5EF4-FFF2-40B4-BE49-F238E27FC236}">
              <a16:creationId xmlns:a16="http://schemas.microsoft.com/office/drawing/2014/main" id="{972F3CCE-D876-6056-15BF-64BD33CC1A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45929" y="81643"/>
          <a:ext cx="527957" cy="5279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125186</xdr:colOff>
      <xdr:row>1</xdr:row>
      <xdr:rowOff>103414</xdr:rowOff>
    </xdr:from>
    <xdr:to>
      <xdr:col>1</xdr:col>
      <xdr:colOff>332014</xdr:colOff>
      <xdr:row>1</xdr:row>
      <xdr:rowOff>582386</xdr:rowOff>
    </xdr:to>
    <xdr:pic>
      <xdr:nvPicPr>
        <xdr:cNvPr id="8258" name="Picture 5" descr="EU-flag">
          <a:extLst>
            <a:ext uri="{FF2B5EF4-FFF2-40B4-BE49-F238E27FC236}">
              <a16:creationId xmlns:a16="http://schemas.microsoft.com/office/drawing/2014/main" id="{F5429854-C3B9-26F1-2BAD-C18C492ECE7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5186" y="141514"/>
          <a:ext cx="620485" cy="4789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4397829</xdr:colOff>
      <xdr:row>1</xdr:row>
      <xdr:rowOff>43543</xdr:rowOff>
    </xdr:from>
    <xdr:to>
      <xdr:col>2</xdr:col>
      <xdr:colOff>723900</xdr:colOff>
      <xdr:row>1</xdr:row>
      <xdr:rowOff>609600</xdr:rowOff>
    </xdr:to>
    <xdr:pic>
      <xdr:nvPicPr>
        <xdr:cNvPr id="8259" name="Picture 6">
          <a:extLst>
            <a:ext uri="{FF2B5EF4-FFF2-40B4-BE49-F238E27FC236}">
              <a16:creationId xmlns:a16="http://schemas.microsoft.com/office/drawing/2014/main" id="{FF7DFDC6-B8E0-E5DF-E266-E0A0A5CC454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648200" y="81643"/>
          <a:ext cx="723900" cy="5660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32657</xdr:colOff>
      <xdr:row>1</xdr:row>
      <xdr:rowOff>32657</xdr:rowOff>
    </xdr:from>
    <xdr:to>
      <xdr:col>1</xdr:col>
      <xdr:colOff>266700</xdr:colOff>
      <xdr:row>1</xdr:row>
      <xdr:rowOff>669471</xdr:rowOff>
    </xdr:to>
    <xdr:pic>
      <xdr:nvPicPr>
        <xdr:cNvPr id="9280" name="Picture 4">
          <a:extLst>
            <a:ext uri="{FF2B5EF4-FFF2-40B4-BE49-F238E27FC236}">
              <a16:creationId xmlns:a16="http://schemas.microsoft.com/office/drawing/2014/main" id="{855E16D1-035F-1AF0-0439-9603FA40E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57" y="70757"/>
          <a:ext cx="647700" cy="636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517071</xdr:colOff>
      <xdr:row>1</xdr:row>
      <xdr:rowOff>70757</xdr:rowOff>
    </xdr:from>
    <xdr:to>
      <xdr:col>5</xdr:col>
      <xdr:colOff>1202871</xdr:colOff>
      <xdr:row>1</xdr:row>
      <xdr:rowOff>658586</xdr:rowOff>
    </xdr:to>
    <xdr:pic>
      <xdr:nvPicPr>
        <xdr:cNvPr id="9281" name="Picture 5">
          <a:extLst>
            <a:ext uri="{FF2B5EF4-FFF2-40B4-BE49-F238E27FC236}">
              <a16:creationId xmlns:a16="http://schemas.microsoft.com/office/drawing/2014/main" id="{C2B1F244-D6B3-00A6-46D3-3FF7680C6DF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973786" y="108857"/>
          <a:ext cx="685800" cy="587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3967843</xdr:colOff>
      <xdr:row>1</xdr:row>
      <xdr:rowOff>21771</xdr:rowOff>
    </xdr:from>
    <xdr:to>
      <xdr:col>2</xdr:col>
      <xdr:colOff>146957</xdr:colOff>
      <xdr:row>1</xdr:row>
      <xdr:rowOff>653143</xdr:rowOff>
    </xdr:to>
    <xdr:pic>
      <xdr:nvPicPr>
        <xdr:cNvPr id="9282" name="Picture 6">
          <a:extLst>
            <a:ext uri="{FF2B5EF4-FFF2-40B4-BE49-F238E27FC236}">
              <a16:creationId xmlns:a16="http://schemas.microsoft.com/office/drawing/2014/main" id="{9277D65E-B400-AEA0-FB61-F9F3982A7BD3}"/>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81500" y="59871"/>
          <a:ext cx="800100" cy="631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32657</xdr:colOff>
      <xdr:row>1</xdr:row>
      <xdr:rowOff>32657</xdr:rowOff>
    </xdr:from>
    <xdr:to>
      <xdr:col>1</xdr:col>
      <xdr:colOff>266700</xdr:colOff>
      <xdr:row>1</xdr:row>
      <xdr:rowOff>669471</xdr:rowOff>
    </xdr:to>
    <xdr:pic>
      <xdr:nvPicPr>
        <xdr:cNvPr id="10241" name="Picture 4">
          <a:extLst>
            <a:ext uri="{FF2B5EF4-FFF2-40B4-BE49-F238E27FC236}">
              <a16:creationId xmlns:a16="http://schemas.microsoft.com/office/drawing/2014/main" id="{5B0898EB-DBA6-177D-3CD6-F451ECBF5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57" y="70757"/>
          <a:ext cx="647700" cy="636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517071</xdr:colOff>
      <xdr:row>1</xdr:row>
      <xdr:rowOff>70757</xdr:rowOff>
    </xdr:from>
    <xdr:to>
      <xdr:col>5</xdr:col>
      <xdr:colOff>1202871</xdr:colOff>
      <xdr:row>1</xdr:row>
      <xdr:rowOff>658586</xdr:rowOff>
    </xdr:to>
    <xdr:pic>
      <xdr:nvPicPr>
        <xdr:cNvPr id="10242" name="Picture 5">
          <a:extLst>
            <a:ext uri="{FF2B5EF4-FFF2-40B4-BE49-F238E27FC236}">
              <a16:creationId xmlns:a16="http://schemas.microsoft.com/office/drawing/2014/main" id="{8D99AA05-278E-C095-52EE-9099EC837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973786" y="108857"/>
          <a:ext cx="685800" cy="587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3967843</xdr:colOff>
      <xdr:row>1</xdr:row>
      <xdr:rowOff>21771</xdr:rowOff>
    </xdr:from>
    <xdr:to>
      <xdr:col>2</xdr:col>
      <xdr:colOff>146957</xdr:colOff>
      <xdr:row>1</xdr:row>
      <xdr:rowOff>653143</xdr:rowOff>
    </xdr:to>
    <xdr:pic>
      <xdr:nvPicPr>
        <xdr:cNvPr id="10243" name="Picture 6">
          <a:extLst>
            <a:ext uri="{FF2B5EF4-FFF2-40B4-BE49-F238E27FC236}">
              <a16:creationId xmlns:a16="http://schemas.microsoft.com/office/drawing/2014/main" id="{270A4376-DEDC-EC5E-C924-6F05217E211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81500" y="59871"/>
          <a:ext cx="800100" cy="631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174171</xdr:colOff>
      <xdr:row>0</xdr:row>
      <xdr:rowOff>21771</xdr:rowOff>
    </xdr:from>
    <xdr:to>
      <xdr:col>7</xdr:col>
      <xdr:colOff>1055914</xdr:colOff>
      <xdr:row>0</xdr:row>
      <xdr:rowOff>745671</xdr:rowOff>
    </xdr:to>
    <xdr:pic>
      <xdr:nvPicPr>
        <xdr:cNvPr id="6266" name="Picture 1">
          <a:extLst>
            <a:ext uri="{FF2B5EF4-FFF2-40B4-BE49-F238E27FC236}">
              <a16:creationId xmlns:a16="http://schemas.microsoft.com/office/drawing/2014/main" id="{3E960A1B-37B8-7A83-7BD9-EA650D3CD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829" y="21771"/>
          <a:ext cx="881742"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48986</xdr:colOff>
      <xdr:row>0</xdr:row>
      <xdr:rowOff>43543</xdr:rowOff>
    </xdr:from>
    <xdr:to>
      <xdr:col>1</xdr:col>
      <xdr:colOff>337457</xdr:colOff>
      <xdr:row>0</xdr:row>
      <xdr:rowOff>762000</xdr:rowOff>
    </xdr:to>
    <xdr:pic>
      <xdr:nvPicPr>
        <xdr:cNvPr id="6267" name="Picture 2">
          <a:extLst>
            <a:ext uri="{FF2B5EF4-FFF2-40B4-BE49-F238E27FC236}">
              <a16:creationId xmlns:a16="http://schemas.microsoft.com/office/drawing/2014/main" id="{09FFDBA3-234C-53FF-A82D-9EC4BE4BBC3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986" y="43543"/>
          <a:ext cx="876300" cy="718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832757</xdr:colOff>
      <xdr:row>0</xdr:row>
      <xdr:rowOff>0</xdr:rowOff>
    </xdr:from>
    <xdr:to>
      <xdr:col>4</xdr:col>
      <xdr:colOff>1774371</xdr:colOff>
      <xdr:row>0</xdr:row>
      <xdr:rowOff>762000</xdr:rowOff>
    </xdr:to>
    <xdr:pic>
      <xdr:nvPicPr>
        <xdr:cNvPr id="6268" name="Picture 1">
          <a:extLst>
            <a:ext uri="{FF2B5EF4-FFF2-40B4-BE49-F238E27FC236}">
              <a16:creationId xmlns:a16="http://schemas.microsoft.com/office/drawing/2014/main" id="{6264339A-9BBD-B51A-310F-47174EA5F69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380014" y="0"/>
          <a:ext cx="941615"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CF229-3A80-47F4-96D2-DCEF3C84B48F}">
  <dimension ref="A1:F53"/>
  <sheetViews>
    <sheetView view="pageBreakPreview" zoomScaleNormal="100" zoomScaleSheetLayoutView="100" workbookViewId="0">
      <selection activeCell="C8" sqref="C8"/>
    </sheetView>
  </sheetViews>
  <sheetFormatPr defaultRowHeight="14.4" x14ac:dyDescent="0.3"/>
  <cols>
    <col min="2" max="2" width="46.5546875" customWidth="1"/>
    <col min="3" max="3" width="11.6640625" customWidth="1"/>
    <col min="4" max="4" width="12.109375" customWidth="1"/>
    <col min="5" max="5" width="11.6640625" customWidth="1"/>
    <col min="6" max="6" width="15.109375" customWidth="1"/>
  </cols>
  <sheetData>
    <row r="1" spans="1:6" ht="3" customHeight="1" x14ac:dyDescent="0.3"/>
    <row r="2" spans="1:6" ht="60.6" customHeight="1" x14ac:dyDescent="0.3">
      <c r="A2" s="160"/>
      <c r="B2" s="160"/>
      <c r="C2" s="160"/>
      <c r="D2" s="160"/>
      <c r="E2" s="160"/>
      <c r="F2" s="160"/>
    </row>
    <row r="3" spans="1:6" ht="24.6" customHeight="1" x14ac:dyDescent="0.3">
      <c r="A3" s="167" t="s">
        <v>185</v>
      </c>
      <c r="B3" s="167"/>
      <c r="C3" s="167"/>
      <c r="D3" s="167"/>
      <c r="E3" s="167"/>
      <c r="F3" s="167"/>
    </row>
    <row r="4" spans="1:6" x14ac:dyDescent="0.3">
      <c r="A4" s="161"/>
      <c r="B4" s="162"/>
      <c r="C4" s="162"/>
      <c r="D4" s="162"/>
      <c r="E4" s="162"/>
      <c r="F4" s="163"/>
    </row>
    <row r="5" spans="1:6" ht="27.6" x14ac:dyDescent="0.3">
      <c r="A5" s="9" t="s">
        <v>5</v>
      </c>
      <c r="B5" s="9" t="s">
        <v>6</v>
      </c>
      <c r="C5" s="9" t="s">
        <v>7</v>
      </c>
      <c r="D5" s="9" t="s">
        <v>8</v>
      </c>
      <c r="E5" s="9" t="s">
        <v>9</v>
      </c>
      <c r="F5" s="9" t="s">
        <v>10</v>
      </c>
    </row>
    <row r="6" spans="1:6" x14ac:dyDescent="0.3">
      <c r="A6" s="9" t="s">
        <v>13</v>
      </c>
      <c r="B6" s="164" t="s">
        <v>14</v>
      </c>
      <c r="C6" s="165"/>
      <c r="D6" s="165"/>
      <c r="E6" s="165"/>
      <c r="F6" s="166"/>
    </row>
    <row r="7" spans="1:6" ht="21.6" customHeight="1" x14ac:dyDescent="0.3">
      <c r="A7" s="4">
        <v>1</v>
      </c>
      <c r="B7" s="156" t="s">
        <v>40</v>
      </c>
      <c r="C7" s="156"/>
      <c r="D7" s="156"/>
      <c r="E7" s="156"/>
      <c r="F7" s="5" t="s">
        <v>0</v>
      </c>
    </row>
    <row r="8" spans="1:6" ht="50.4" customHeight="1" x14ac:dyDescent="0.3">
      <c r="A8" s="5">
        <v>1.1000000000000001</v>
      </c>
      <c r="B8" s="6" t="s">
        <v>39</v>
      </c>
      <c r="C8" s="5" t="s">
        <v>11</v>
      </c>
      <c r="D8" s="5">
        <v>1</v>
      </c>
      <c r="E8" s="41"/>
      <c r="F8" s="41">
        <f>D8*E8</f>
        <v>0</v>
      </c>
    </row>
    <row r="9" spans="1:6" ht="76.8" customHeight="1" x14ac:dyDescent="0.3">
      <c r="A9" s="5">
        <v>1.2</v>
      </c>
      <c r="B9" s="6" t="s">
        <v>141</v>
      </c>
      <c r="C9" s="5" t="s">
        <v>11</v>
      </c>
      <c r="D9" s="5">
        <v>1</v>
      </c>
      <c r="E9" s="41"/>
      <c r="F9" s="41">
        <f t="shared" ref="F9:F17" si="0">D9*E9</f>
        <v>0</v>
      </c>
    </row>
    <row r="10" spans="1:6" ht="25.2" customHeight="1" x14ac:dyDescent="0.3">
      <c r="A10" s="5">
        <v>1.3</v>
      </c>
      <c r="B10" s="136" t="s">
        <v>142</v>
      </c>
      <c r="C10" s="5" t="s">
        <v>11</v>
      </c>
      <c r="D10" s="5">
        <v>1</v>
      </c>
      <c r="E10" s="41"/>
      <c r="F10" s="41">
        <f t="shared" si="0"/>
        <v>0</v>
      </c>
    </row>
    <row r="11" spans="1:6" ht="35.4" customHeight="1" x14ac:dyDescent="0.3">
      <c r="A11" s="5">
        <v>1.4</v>
      </c>
      <c r="B11" s="6" t="s">
        <v>2</v>
      </c>
      <c r="C11" s="5" t="s">
        <v>1</v>
      </c>
      <c r="D11" s="5">
        <v>7</v>
      </c>
      <c r="E11" s="41"/>
      <c r="F11" s="41">
        <f t="shared" si="0"/>
        <v>0</v>
      </c>
    </row>
    <row r="12" spans="1:6" ht="27.6" x14ac:dyDescent="0.3">
      <c r="A12" s="5">
        <v>1.5</v>
      </c>
      <c r="B12" s="6" t="s">
        <v>17</v>
      </c>
      <c r="C12" s="5" t="s">
        <v>12</v>
      </c>
      <c r="D12" s="5">
        <v>40</v>
      </c>
      <c r="E12" s="41"/>
      <c r="F12" s="41">
        <f t="shared" si="0"/>
        <v>0</v>
      </c>
    </row>
    <row r="13" spans="1:6" ht="19.5" customHeight="1" x14ac:dyDescent="0.3">
      <c r="A13" s="4">
        <v>2</v>
      </c>
      <c r="B13" s="156" t="s">
        <v>3</v>
      </c>
      <c r="C13" s="156"/>
      <c r="D13" s="156"/>
      <c r="E13" s="156"/>
      <c r="F13" s="7">
        <f t="shared" si="0"/>
        <v>0</v>
      </c>
    </row>
    <row r="14" spans="1:6" ht="49.05" customHeight="1" x14ac:dyDescent="0.3">
      <c r="A14" s="5">
        <v>2.1</v>
      </c>
      <c r="B14" s="136" t="s">
        <v>42</v>
      </c>
      <c r="C14" s="5" t="s">
        <v>4</v>
      </c>
      <c r="D14" s="5">
        <v>2</v>
      </c>
      <c r="E14" s="41"/>
      <c r="F14" s="41">
        <f t="shared" si="0"/>
        <v>0</v>
      </c>
    </row>
    <row r="15" spans="1:6" ht="43.05" customHeight="1" x14ac:dyDescent="0.3">
      <c r="A15" s="5">
        <v>2.2000000000000002</v>
      </c>
      <c r="B15" s="6" t="s">
        <v>143</v>
      </c>
      <c r="C15" s="5" t="s">
        <v>15</v>
      </c>
      <c r="D15" s="5">
        <v>1</v>
      </c>
      <c r="E15" s="41"/>
      <c r="F15" s="41">
        <f t="shared" si="0"/>
        <v>0</v>
      </c>
    </row>
    <row r="16" spans="1:6" ht="36.450000000000003" customHeight="1" x14ac:dyDescent="0.3">
      <c r="A16" s="5">
        <v>2.2999999999999998</v>
      </c>
      <c r="B16" s="136" t="s">
        <v>43</v>
      </c>
      <c r="C16" s="5" t="s">
        <v>11</v>
      </c>
      <c r="D16" s="5">
        <v>2</v>
      </c>
      <c r="E16" s="41"/>
      <c r="F16" s="41">
        <f t="shared" si="0"/>
        <v>0</v>
      </c>
    </row>
    <row r="17" spans="1:6" ht="37.049999999999997" customHeight="1" x14ac:dyDescent="0.3">
      <c r="A17" s="5">
        <v>2.4</v>
      </c>
      <c r="B17" s="6" t="s">
        <v>52</v>
      </c>
      <c r="C17" s="5" t="s">
        <v>44</v>
      </c>
      <c r="D17" s="5">
        <v>1</v>
      </c>
      <c r="E17" s="41"/>
      <c r="F17" s="41">
        <f t="shared" si="0"/>
        <v>0</v>
      </c>
    </row>
    <row r="18" spans="1:6" ht="31.2" customHeight="1" x14ac:dyDescent="0.3">
      <c r="A18" s="35"/>
      <c r="B18" s="157" t="s">
        <v>45</v>
      </c>
      <c r="C18" s="158"/>
      <c r="D18" s="158"/>
      <c r="E18" s="159"/>
      <c r="F18" s="36">
        <f>SUM(F8:F17)</f>
        <v>0</v>
      </c>
    </row>
    <row r="19" spans="1:6" ht="1.2" customHeight="1" x14ac:dyDescent="0.3">
      <c r="A19" s="2"/>
      <c r="B19" s="2"/>
      <c r="C19" s="2"/>
      <c r="D19" s="2"/>
      <c r="E19" s="3"/>
      <c r="F19" s="3"/>
    </row>
    <row r="20" spans="1:6" x14ac:dyDescent="0.3">
      <c r="A20" s="2"/>
      <c r="B20" s="2"/>
      <c r="C20" s="2"/>
      <c r="D20" s="2"/>
      <c r="E20" s="3"/>
      <c r="F20" s="3"/>
    </row>
    <row r="21" spans="1:6" x14ac:dyDescent="0.3">
      <c r="A21" s="2"/>
      <c r="B21" s="2"/>
      <c r="C21" s="2"/>
      <c r="D21" s="2"/>
      <c r="E21" s="3"/>
      <c r="F21" s="3"/>
    </row>
    <row r="22" spans="1:6" x14ac:dyDescent="0.3">
      <c r="A22" s="2"/>
      <c r="B22" s="2"/>
      <c r="C22" s="2"/>
      <c r="D22" s="2"/>
      <c r="E22" s="3"/>
      <c r="F22" s="3"/>
    </row>
    <row r="23" spans="1:6" x14ac:dyDescent="0.3">
      <c r="A23" s="2"/>
      <c r="B23" s="2"/>
      <c r="C23" s="2"/>
      <c r="D23" s="2"/>
      <c r="E23" s="3"/>
      <c r="F23" s="3"/>
    </row>
    <row r="24" spans="1:6" x14ac:dyDescent="0.3">
      <c r="A24" s="2"/>
      <c r="B24" s="2"/>
      <c r="C24" s="2"/>
      <c r="D24" s="2"/>
      <c r="E24" s="3"/>
      <c r="F24" s="3"/>
    </row>
    <row r="25" spans="1:6" x14ac:dyDescent="0.3">
      <c r="A25" s="2"/>
      <c r="B25" s="2"/>
      <c r="C25" s="2"/>
      <c r="D25" s="2"/>
      <c r="E25" s="3"/>
      <c r="F25" s="3"/>
    </row>
    <row r="26" spans="1:6" x14ac:dyDescent="0.3">
      <c r="A26" s="2"/>
      <c r="B26" s="2"/>
      <c r="C26" s="2"/>
      <c r="D26" s="2"/>
      <c r="E26" s="3"/>
      <c r="F26" s="3"/>
    </row>
    <row r="27" spans="1:6" x14ac:dyDescent="0.3">
      <c r="A27" s="2"/>
      <c r="B27" s="2"/>
      <c r="C27" s="2"/>
      <c r="D27" s="2"/>
      <c r="E27" s="3"/>
      <c r="F27" s="3"/>
    </row>
    <row r="28" spans="1:6" x14ac:dyDescent="0.3">
      <c r="E28" s="1"/>
      <c r="F28" s="1"/>
    </row>
    <row r="29" spans="1:6" x14ac:dyDescent="0.3">
      <c r="E29" s="1"/>
      <c r="F29" s="1"/>
    </row>
    <row r="30" spans="1:6" x14ac:dyDescent="0.3">
      <c r="E30" s="1"/>
      <c r="F30" s="1"/>
    </row>
    <row r="31" spans="1:6" x14ac:dyDescent="0.3">
      <c r="E31" s="1"/>
      <c r="F31" s="1"/>
    </row>
    <row r="32" spans="1:6" x14ac:dyDescent="0.3">
      <c r="E32" s="1"/>
      <c r="F32" s="1"/>
    </row>
    <row r="33" spans="5:6" x14ac:dyDescent="0.3">
      <c r="E33" s="1"/>
      <c r="F33" s="1"/>
    </row>
    <row r="34" spans="5:6" x14ac:dyDescent="0.3">
      <c r="E34" s="1"/>
      <c r="F34" s="1"/>
    </row>
    <row r="35" spans="5:6" x14ac:dyDescent="0.3">
      <c r="E35" s="1"/>
      <c r="F35" s="1"/>
    </row>
    <row r="36" spans="5:6" x14ac:dyDescent="0.3">
      <c r="E36" s="1"/>
      <c r="F36" s="1"/>
    </row>
    <row r="37" spans="5:6" x14ac:dyDescent="0.3">
      <c r="E37" s="1"/>
      <c r="F37" s="1"/>
    </row>
    <row r="38" spans="5:6" x14ac:dyDescent="0.3">
      <c r="E38" s="1"/>
      <c r="F38" s="1"/>
    </row>
    <row r="39" spans="5:6" x14ac:dyDescent="0.3">
      <c r="E39" s="1"/>
      <c r="F39" s="1"/>
    </row>
    <row r="40" spans="5:6" x14ac:dyDescent="0.3">
      <c r="E40" s="1"/>
      <c r="F40" s="1"/>
    </row>
    <row r="41" spans="5:6" x14ac:dyDescent="0.3">
      <c r="E41" s="1"/>
      <c r="F41" s="1"/>
    </row>
    <row r="42" spans="5:6" x14ac:dyDescent="0.3">
      <c r="E42" s="1"/>
      <c r="F42" s="1"/>
    </row>
    <row r="43" spans="5:6" x14ac:dyDescent="0.3">
      <c r="E43" s="1"/>
      <c r="F43" s="1"/>
    </row>
    <row r="44" spans="5:6" x14ac:dyDescent="0.3">
      <c r="E44" s="1"/>
      <c r="F44" s="1"/>
    </row>
    <row r="45" spans="5:6" x14ac:dyDescent="0.3">
      <c r="E45" s="1"/>
      <c r="F45" s="1"/>
    </row>
    <row r="46" spans="5:6" x14ac:dyDescent="0.3">
      <c r="E46" s="1"/>
      <c r="F46" s="1"/>
    </row>
    <row r="47" spans="5:6" x14ac:dyDescent="0.3">
      <c r="E47" s="1"/>
      <c r="F47" s="1"/>
    </row>
    <row r="48" spans="5:6" x14ac:dyDescent="0.3">
      <c r="E48" s="1"/>
      <c r="F48" s="1"/>
    </row>
    <row r="49" spans="5:6" x14ac:dyDescent="0.3">
      <c r="E49" s="1"/>
      <c r="F49" s="1"/>
    </row>
    <row r="50" spans="5:6" x14ac:dyDescent="0.3">
      <c r="E50" s="1"/>
      <c r="F50" s="1"/>
    </row>
    <row r="51" spans="5:6" x14ac:dyDescent="0.3">
      <c r="E51" s="1"/>
      <c r="F51" s="1"/>
    </row>
    <row r="52" spans="5:6" x14ac:dyDescent="0.3">
      <c r="E52" s="1"/>
      <c r="F52" s="1"/>
    </row>
    <row r="53" spans="5:6" x14ac:dyDescent="0.3">
      <c r="E53" s="1"/>
      <c r="F53" s="1"/>
    </row>
  </sheetData>
  <mergeCells count="7">
    <mergeCell ref="B13:E13"/>
    <mergeCell ref="B18:E18"/>
    <mergeCell ref="A2:F2"/>
    <mergeCell ref="A4:F4"/>
    <mergeCell ref="B6:F6"/>
    <mergeCell ref="B7:E7"/>
    <mergeCell ref="A3:F3"/>
  </mergeCells>
  <pageMargins left="0.7" right="0.7" top="0.75" bottom="0.75" header="0.3" footer="0.3"/>
  <pageSetup scale="75" orientation="portrait" horizontalDpi="4294967293" verticalDpi="4294967293" r:id="rId1"/>
  <rowBreaks count="1" manualBreakCount="1">
    <brk id="1" max="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7A6CD-5C7B-4B36-BBD2-6BDB58EC8FFF}">
  <dimension ref="A1:K50"/>
  <sheetViews>
    <sheetView view="pageBreakPreview" zoomScale="99" zoomScaleNormal="100" zoomScaleSheetLayoutView="99" workbookViewId="0">
      <selection activeCell="B6" sqref="B6:E6"/>
    </sheetView>
  </sheetViews>
  <sheetFormatPr defaultRowHeight="14.4" x14ac:dyDescent="0.3"/>
  <cols>
    <col min="1" max="1" width="6.5546875" customWidth="1"/>
    <col min="2" max="2" width="60" customWidth="1"/>
    <col min="3" max="3" width="9.33203125" customWidth="1"/>
    <col min="4" max="4" width="9.88671875" customWidth="1"/>
    <col min="5" max="5" width="9.33203125" customWidth="1"/>
    <col min="6" max="6" width="15.109375" customWidth="1"/>
    <col min="7" max="7" width="0.33203125" customWidth="1"/>
    <col min="8" max="11" width="8.88671875" hidden="1" customWidth="1"/>
  </cols>
  <sheetData>
    <row r="1" spans="1:11" ht="51" customHeight="1" thickBot="1" x14ac:dyDescent="0.35">
      <c r="A1" s="168"/>
      <c r="B1" s="169"/>
      <c r="C1" s="169"/>
      <c r="D1" s="169"/>
      <c r="E1" s="169"/>
      <c r="F1" s="170"/>
    </row>
    <row r="2" spans="1:11" ht="23.4" customHeight="1" thickBot="1" x14ac:dyDescent="0.35">
      <c r="A2" s="183" t="s">
        <v>186</v>
      </c>
      <c r="B2" s="184"/>
      <c r="C2" s="184"/>
      <c r="D2" s="184"/>
      <c r="E2" s="184"/>
      <c r="F2" s="185"/>
    </row>
    <row r="3" spans="1:11" ht="15.75" customHeight="1" x14ac:dyDescent="0.3">
      <c r="A3" s="186" t="s">
        <v>53</v>
      </c>
      <c r="B3" s="187"/>
      <c r="C3" s="187"/>
      <c r="D3" s="187"/>
      <c r="E3" s="187"/>
      <c r="F3" s="188"/>
      <c r="H3" s="177"/>
      <c r="I3" s="178"/>
      <c r="J3" s="178"/>
      <c r="K3" s="179"/>
    </row>
    <row r="4" spans="1:11" ht="20.399999999999999" customHeight="1" x14ac:dyDescent="0.3">
      <c r="A4" s="171" t="s">
        <v>34</v>
      </c>
      <c r="B4" s="172"/>
      <c r="C4" s="172"/>
      <c r="D4" s="172"/>
      <c r="E4" s="172"/>
      <c r="F4" s="173"/>
    </row>
    <row r="5" spans="1:11" ht="35.4" customHeight="1" x14ac:dyDescent="0.3">
      <c r="A5" s="9" t="s">
        <v>51</v>
      </c>
      <c r="B5" s="138" t="s">
        <v>6</v>
      </c>
      <c r="C5" s="9" t="s">
        <v>7</v>
      </c>
      <c r="D5" s="9" t="s">
        <v>8</v>
      </c>
      <c r="E5" s="9" t="s">
        <v>9</v>
      </c>
      <c r="F5" s="9" t="s">
        <v>10</v>
      </c>
    </row>
    <row r="6" spans="1:11" ht="25.5" customHeight="1" x14ac:dyDescent="0.3">
      <c r="A6" s="19" t="s">
        <v>150</v>
      </c>
      <c r="B6" s="164" t="s">
        <v>144</v>
      </c>
      <c r="C6" s="165"/>
      <c r="D6" s="165"/>
      <c r="E6" s="166"/>
      <c r="F6" s="20"/>
    </row>
    <row r="7" spans="1:11" ht="22.8" customHeight="1" x14ac:dyDescent="0.3">
      <c r="A7" s="4">
        <v>2</v>
      </c>
      <c r="B7" s="180" t="s">
        <v>145</v>
      </c>
      <c r="C7" s="181"/>
      <c r="D7" s="181"/>
      <c r="E7" s="182"/>
      <c r="F7" s="7"/>
    </row>
    <row r="8" spans="1:11" ht="45" customHeight="1" x14ac:dyDescent="0.3">
      <c r="A8" s="5">
        <v>2.1</v>
      </c>
      <c r="B8" s="10" t="s">
        <v>54</v>
      </c>
      <c r="C8" s="11" t="s">
        <v>11</v>
      </c>
      <c r="D8" s="12">
        <v>1</v>
      </c>
      <c r="E8" s="12"/>
      <c r="F8" s="7">
        <f t="shared" ref="F8:F13" si="0">D8*E8</f>
        <v>0</v>
      </c>
    </row>
    <row r="9" spans="1:11" ht="54.6" customHeight="1" x14ac:dyDescent="0.3">
      <c r="A9" s="5">
        <v>2.2000000000000002</v>
      </c>
      <c r="B9" s="13" t="s">
        <v>55</v>
      </c>
      <c r="C9" s="11" t="s">
        <v>18</v>
      </c>
      <c r="D9" s="12">
        <v>1</v>
      </c>
      <c r="E9" s="12"/>
      <c r="F9" s="7">
        <f>D9*E9</f>
        <v>0</v>
      </c>
    </row>
    <row r="10" spans="1:11" ht="69.599999999999994" customHeight="1" x14ac:dyDescent="0.3">
      <c r="A10" s="5">
        <v>2.2999999999999998</v>
      </c>
      <c r="B10" s="14" t="s">
        <v>56</v>
      </c>
      <c r="C10" s="12" t="s">
        <v>18</v>
      </c>
      <c r="D10" s="15">
        <v>1</v>
      </c>
      <c r="E10" s="16"/>
      <c r="F10" s="7">
        <f t="shared" si="0"/>
        <v>0</v>
      </c>
    </row>
    <row r="11" spans="1:11" ht="89.4" customHeight="1" x14ac:dyDescent="0.3">
      <c r="A11" s="5">
        <v>2.4</v>
      </c>
      <c r="B11" s="14" t="s">
        <v>147</v>
      </c>
      <c r="C11" s="12" t="s">
        <v>11</v>
      </c>
      <c r="D11" s="15">
        <v>1</v>
      </c>
      <c r="E11" s="17"/>
      <c r="F11" s="7">
        <f t="shared" si="0"/>
        <v>0</v>
      </c>
    </row>
    <row r="12" spans="1:11" ht="54" customHeight="1" x14ac:dyDescent="0.3">
      <c r="A12" s="5">
        <v>2.5</v>
      </c>
      <c r="B12" s="137" t="s">
        <v>146</v>
      </c>
      <c r="C12" s="12" t="s">
        <v>11</v>
      </c>
      <c r="D12" s="15">
        <v>1</v>
      </c>
      <c r="E12" s="17"/>
      <c r="F12" s="7">
        <f t="shared" si="0"/>
        <v>0</v>
      </c>
    </row>
    <row r="13" spans="1:11" ht="72.599999999999994" customHeight="1" x14ac:dyDescent="0.3">
      <c r="A13" s="5">
        <v>2.6</v>
      </c>
      <c r="B13" s="137" t="s">
        <v>148</v>
      </c>
      <c r="C13" s="11" t="s">
        <v>18</v>
      </c>
      <c r="D13" s="15">
        <v>1</v>
      </c>
      <c r="E13" s="17"/>
      <c r="F13" s="7">
        <f t="shared" si="0"/>
        <v>0</v>
      </c>
    </row>
    <row r="14" spans="1:11" ht="33.6" customHeight="1" x14ac:dyDescent="0.3">
      <c r="A14" s="8"/>
      <c r="B14" s="174" t="s">
        <v>57</v>
      </c>
      <c r="C14" s="175"/>
      <c r="D14" s="175"/>
      <c r="E14" s="176"/>
      <c r="F14" s="18">
        <f>SUM(F8:F13)</f>
        <v>0</v>
      </c>
    </row>
    <row r="15" spans="1:11" x14ac:dyDescent="0.3">
      <c r="A15" s="2"/>
      <c r="B15" s="2"/>
      <c r="C15" s="2"/>
      <c r="D15" s="2"/>
      <c r="E15" s="3"/>
      <c r="F15" s="3"/>
    </row>
    <row r="16" spans="1:11" x14ac:dyDescent="0.3">
      <c r="A16" s="2"/>
      <c r="B16" s="2"/>
      <c r="C16" s="2"/>
      <c r="D16" s="2"/>
      <c r="E16" s="3"/>
      <c r="F16" s="3"/>
    </row>
    <row r="17" spans="1:6" x14ac:dyDescent="0.3">
      <c r="A17" s="2"/>
      <c r="B17" s="2"/>
      <c r="C17" s="2"/>
      <c r="D17" s="2"/>
      <c r="E17" s="3"/>
      <c r="F17" s="3"/>
    </row>
    <row r="18" spans="1:6" x14ac:dyDescent="0.3">
      <c r="A18" s="2"/>
      <c r="B18" s="2"/>
      <c r="C18" s="2"/>
      <c r="D18" s="2"/>
      <c r="E18" s="3"/>
      <c r="F18" s="3"/>
    </row>
    <row r="19" spans="1:6" x14ac:dyDescent="0.3">
      <c r="A19" s="2"/>
      <c r="B19" s="2"/>
      <c r="C19" s="2"/>
      <c r="D19" s="2"/>
      <c r="E19" s="3"/>
      <c r="F19" s="3"/>
    </row>
    <row r="20" spans="1:6" x14ac:dyDescent="0.3">
      <c r="A20" s="2"/>
      <c r="B20" s="2"/>
      <c r="C20" s="2"/>
      <c r="D20" s="2"/>
      <c r="E20" s="3"/>
      <c r="F20" s="3"/>
    </row>
    <row r="21" spans="1:6" x14ac:dyDescent="0.3">
      <c r="A21" s="2"/>
      <c r="B21" s="2"/>
      <c r="C21" s="2"/>
      <c r="D21" s="2"/>
      <c r="E21" s="3"/>
      <c r="F21" s="3"/>
    </row>
    <row r="22" spans="1:6" x14ac:dyDescent="0.3">
      <c r="A22" s="2"/>
      <c r="B22" s="2"/>
      <c r="C22" s="2"/>
      <c r="D22" s="2"/>
      <c r="E22" s="3"/>
      <c r="F22" s="3"/>
    </row>
    <row r="23" spans="1:6" x14ac:dyDescent="0.3">
      <c r="A23" s="2"/>
      <c r="B23" s="2"/>
      <c r="C23" s="2"/>
      <c r="D23" s="2"/>
      <c r="E23" s="3"/>
      <c r="F23" s="3"/>
    </row>
    <row r="24" spans="1:6" ht="40.5" customHeight="1" x14ac:dyDescent="0.3">
      <c r="A24" s="2"/>
      <c r="B24" s="2"/>
      <c r="C24" s="2"/>
      <c r="D24" s="2"/>
      <c r="E24" s="3"/>
      <c r="F24" s="3"/>
    </row>
    <row r="25" spans="1:6" x14ac:dyDescent="0.3">
      <c r="E25" s="1"/>
      <c r="F25" s="1"/>
    </row>
    <row r="26" spans="1:6" x14ac:dyDescent="0.3">
      <c r="E26" s="1"/>
      <c r="F26" s="1"/>
    </row>
    <row r="27" spans="1:6" x14ac:dyDescent="0.3">
      <c r="E27" s="1"/>
      <c r="F27" s="1"/>
    </row>
    <row r="28" spans="1:6" x14ac:dyDescent="0.3">
      <c r="E28" s="1"/>
      <c r="F28" s="1"/>
    </row>
    <row r="29" spans="1:6" x14ac:dyDescent="0.3">
      <c r="E29" s="1"/>
      <c r="F29" s="1"/>
    </row>
    <row r="30" spans="1:6" x14ac:dyDescent="0.3">
      <c r="E30" s="1"/>
      <c r="F30" s="1"/>
    </row>
    <row r="31" spans="1:6" x14ac:dyDescent="0.3">
      <c r="E31" s="1"/>
      <c r="F31" s="1"/>
    </row>
    <row r="32" spans="1:6" x14ac:dyDescent="0.3">
      <c r="E32" s="1"/>
      <c r="F32" s="1"/>
    </row>
    <row r="33" spans="5:6" x14ac:dyDescent="0.3">
      <c r="E33" s="1"/>
      <c r="F33" s="1"/>
    </row>
    <row r="34" spans="5:6" x14ac:dyDescent="0.3">
      <c r="E34" s="1"/>
      <c r="F34" s="1"/>
    </row>
    <row r="35" spans="5:6" x14ac:dyDescent="0.3">
      <c r="E35" s="1"/>
      <c r="F35" s="1"/>
    </row>
    <row r="36" spans="5:6" x14ac:dyDescent="0.3">
      <c r="E36" s="1"/>
      <c r="F36" s="1"/>
    </row>
    <row r="37" spans="5:6" x14ac:dyDescent="0.3">
      <c r="E37" s="1"/>
      <c r="F37" s="1"/>
    </row>
    <row r="38" spans="5:6" x14ac:dyDescent="0.3">
      <c r="E38" s="1"/>
      <c r="F38" s="1"/>
    </row>
    <row r="39" spans="5:6" x14ac:dyDescent="0.3">
      <c r="E39" s="1"/>
      <c r="F39" s="1"/>
    </row>
    <row r="40" spans="5:6" x14ac:dyDescent="0.3">
      <c r="E40" s="1"/>
      <c r="F40" s="1"/>
    </row>
    <row r="41" spans="5:6" x14ac:dyDescent="0.3">
      <c r="E41" s="1"/>
      <c r="F41" s="1"/>
    </row>
    <row r="42" spans="5:6" x14ac:dyDescent="0.3">
      <c r="E42" s="1"/>
      <c r="F42" s="1"/>
    </row>
    <row r="43" spans="5:6" x14ac:dyDescent="0.3">
      <c r="E43" s="1"/>
      <c r="F43" s="1"/>
    </row>
    <row r="44" spans="5:6" x14ac:dyDescent="0.3">
      <c r="E44" s="1"/>
      <c r="F44" s="1"/>
    </row>
    <row r="45" spans="5:6" x14ac:dyDescent="0.3">
      <c r="E45" s="1"/>
      <c r="F45" s="1"/>
    </row>
    <row r="46" spans="5:6" x14ac:dyDescent="0.3">
      <c r="E46" s="1"/>
      <c r="F46" s="1"/>
    </row>
    <row r="47" spans="5:6" x14ac:dyDescent="0.3">
      <c r="E47" s="1"/>
      <c r="F47" s="1"/>
    </row>
    <row r="48" spans="5:6" x14ac:dyDescent="0.3">
      <c r="E48" s="1"/>
      <c r="F48" s="1"/>
    </row>
    <row r="49" spans="5:6" x14ac:dyDescent="0.3">
      <c r="E49" s="1"/>
      <c r="F49" s="1"/>
    </row>
    <row r="50" spans="5:6" x14ac:dyDescent="0.3">
      <c r="E50" s="1"/>
      <c r="F50" s="1"/>
    </row>
  </sheetData>
  <mergeCells count="8">
    <mergeCell ref="A1:F1"/>
    <mergeCell ref="A4:F4"/>
    <mergeCell ref="B14:E14"/>
    <mergeCell ref="H3:K3"/>
    <mergeCell ref="B7:E7"/>
    <mergeCell ref="A2:F2"/>
    <mergeCell ref="B6:E6"/>
    <mergeCell ref="A3:F3"/>
  </mergeCells>
  <pageMargins left="0.7" right="0.7" top="0.75" bottom="0.75" header="0.3" footer="0.3"/>
  <pageSetup scale="77"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A0511-F4DB-4340-A4E1-F1E04E48E1AB}">
  <dimension ref="A1:F53"/>
  <sheetViews>
    <sheetView view="pageBreakPreview" zoomScale="90" zoomScaleNormal="100" zoomScaleSheetLayoutView="90" workbookViewId="0">
      <selection activeCell="E19" sqref="E19"/>
    </sheetView>
  </sheetViews>
  <sheetFormatPr defaultRowHeight="14.4" x14ac:dyDescent="0.3"/>
  <cols>
    <col min="2" max="2" width="53.33203125" customWidth="1"/>
    <col min="3" max="3" width="11.6640625" customWidth="1"/>
    <col min="4" max="4" width="12.109375" customWidth="1"/>
    <col min="5" max="5" width="11.5546875" customWidth="1"/>
    <col min="6" max="6" width="23.88671875" customWidth="1"/>
  </cols>
  <sheetData>
    <row r="1" spans="1:6" ht="3" customHeight="1" x14ac:dyDescent="0.3"/>
    <row r="2" spans="1:6" ht="60.6" customHeight="1" thickBot="1" x14ac:dyDescent="0.35">
      <c r="A2" s="196"/>
      <c r="B2" s="197"/>
      <c r="C2" s="197"/>
      <c r="D2" s="197"/>
      <c r="E2" s="197"/>
      <c r="F2" s="198"/>
    </row>
    <row r="3" spans="1:6" ht="51" customHeight="1" thickTop="1" thickBot="1" x14ac:dyDescent="0.35">
      <c r="A3" s="199" t="s">
        <v>149</v>
      </c>
      <c r="B3" s="200"/>
      <c r="C3" s="200"/>
      <c r="D3" s="200"/>
      <c r="E3" s="200"/>
      <c r="F3" s="201"/>
    </row>
    <row r="4" spans="1:6" ht="19.2" thickTop="1" thickBot="1" x14ac:dyDescent="0.35">
      <c r="A4" s="42" t="s">
        <v>60</v>
      </c>
      <c r="B4" s="189" t="s">
        <v>61</v>
      </c>
      <c r="C4" s="189"/>
      <c r="D4" s="189"/>
      <c r="E4" s="189"/>
      <c r="F4" s="43"/>
    </row>
    <row r="5" spans="1:6" ht="27.6" x14ac:dyDescent="0.3">
      <c r="A5" s="44" t="s">
        <v>19</v>
      </c>
      <c r="B5" s="45" t="s">
        <v>62</v>
      </c>
      <c r="C5" s="46" t="s">
        <v>7</v>
      </c>
      <c r="D5" s="45" t="s">
        <v>63</v>
      </c>
      <c r="E5" s="47" t="s">
        <v>64</v>
      </c>
      <c r="F5" s="48" t="s">
        <v>65</v>
      </c>
    </row>
    <row r="6" spans="1:6" ht="27.6" x14ac:dyDescent="0.3">
      <c r="A6" s="49" t="s">
        <v>151</v>
      </c>
      <c r="B6" s="202" t="s">
        <v>66</v>
      </c>
      <c r="C6" s="203"/>
      <c r="D6" s="203"/>
      <c r="E6" s="203"/>
      <c r="F6" s="204"/>
    </row>
    <row r="7" spans="1:6" ht="21.6" customHeight="1" x14ac:dyDescent="0.3">
      <c r="A7" s="50">
        <v>1</v>
      </c>
      <c r="B7" s="190" t="s">
        <v>67</v>
      </c>
      <c r="C7" s="191"/>
      <c r="D7" s="191"/>
      <c r="E7" s="191"/>
      <c r="F7" s="192"/>
    </row>
    <row r="8" spans="1:6" ht="67.8" customHeight="1" thickBot="1" x14ac:dyDescent="0.35">
      <c r="A8" s="51">
        <v>1.1000000000000001</v>
      </c>
      <c r="B8" s="52" t="s">
        <v>153</v>
      </c>
      <c r="C8" s="53" t="s">
        <v>68</v>
      </c>
      <c r="D8" s="54">
        <f>0.3*0.6*2700</f>
        <v>486</v>
      </c>
      <c r="E8" s="55"/>
      <c r="F8" s="76">
        <f t="shared" ref="F8:F13" si="0">D8*E8</f>
        <v>0</v>
      </c>
    </row>
    <row r="9" spans="1:6" ht="87.6" customHeight="1" thickBot="1" x14ac:dyDescent="0.35">
      <c r="A9" s="51">
        <v>1.2</v>
      </c>
      <c r="B9" s="52" t="s">
        <v>182</v>
      </c>
      <c r="C9" s="53" t="s">
        <v>69</v>
      </c>
      <c r="D9" s="56">
        <v>2700</v>
      </c>
      <c r="E9" s="55"/>
      <c r="F9" s="76">
        <f t="shared" si="0"/>
        <v>0</v>
      </c>
    </row>
    <row r="10" spans="1:6" ht="45.45" customHeight="1" thickBot="1" x14ac:dyDescent="0.35">
      <c r="A10" s="51">
        <v>1.3</v>
      </c>
      <c r="B10" s="52" t="s">
        <v>70</v>
      </c>
      <c r="C10" s="53" t="s">
        <v>69</v>
      </c>
      <c r="D10" s="56">
        <v>2700</v>
      </c>
      <c r="E10" s="55"/>
      <c r="F10" s="76">
        <f t="shared" si="0"/>
        <v>0</v>
      </c>
    </row>
    <row r="11" spans="1:6" ht="28.5" customHeight="1" thickBot="1" x14ac:dyDescent="0.35">
      <c r="A11" s="51">
        <v>1.4</v>
      </c>
      <c r="B11" s="52" t="s">
        <v>71</v>
      </c>
      <c r="C11" s="53" t="s">
        <v>18</v>
      </c>
      <c r="D11" s="53">
        <v>1</v>
      </c>
      <c r="E11" s="55"/>
      <c r="F11" s="76">
        <f t="shared" si="0"/>
        <v>0</v>
      </c>
    </row>
    <row r="12" spans="1:6" ht="25.95" customHeight="1" thickBot="1" x14ac:dyDescent="0.35">
      <c r="A12" s="51">
        <v>1.5</v>
      </c>
      <c r="B12" s="52" t="s">
        <v>72</v>
      </c>
      <c r="C12" s="53" t="s">
        <v>73</v>
      </c>
      <c r="D12" s="53">
        <v>8</v>
      </c>
      <c r="E12" s="55"/>
      <c r="F12" s="76">
        <f t="shared" si="0"/>
        <v>0</v>
      </c>
    </row>
    <row r="13" spans="1:6" ht="26.55" customHeight="1" thickBot="1" x14ac:dyDescent="0.35">
      <c r="A13" s="51">
        <v>1.5</v>
      </c>
      <c r="B13" s="57" t="s">
        <v>74</v>
      </c>
      <c r="C13" s="58" t="s">
        <v>73</v>
      </c>
      <c r="D13" s="58">
        <v>1</v>
      </c>
      <c r="E13" s="59"/>
      <c r="F13" s="76">
        <f t="shared" si="0"/>
        <v>0</v>
      </c>
    </row>
    <row r="14" spans="1:6" ht="20.399999999999999" customHeight="1" x14ac:dyDescent="0.3">
      <c r="A14" s="60"/>
      <c r="B14" s="61"/>
      <c r="C14" s="62"/>
      <c r="D14" s="62"/>
      <c r="E14" s="63"/>
      <c r="F14" s="77"/>
    </row>
    <row r="15" spans="1:6" ht="56.4" customHeight="1" thickBot="1" x14ac:dyDescent="0.35">
      <c r="A15" s="51">
        <v>1.6</v>
      </c>
      <c r="B15" s="64" t="s">
        <v>75</v>
      </c>
      <c r="C15" s="65" t="s">
        <v>76</v>
      </c>
      <c r="D15" s="66">
        <v>450</v>
      </c>
      <c r="E15" s="67"/>
      <c r="F15" s="78">
        <f>D15*E15</f>
        <v>0</v>
      </c>
    </row>
    <row r="16" spans="1:6" ht="43.2" customHeight="1" thickBot="1" x14ac:dyDescent="0.35">
      <c r="A16" s="51">
        <v>1.7</v>
      </c>
      <c r="B16" s="64" t="s">
        <v>77</v>
      </c>
      <c r="C16" s="65" t="s">
        <v>18</v>
      </c>
      <c r="D16" s="68">
        <v>1</v>
      </c>
      <c r="E16" s="69"/>
      <c r="F16" s="78">
        <f>D16*E16</f>
        <v>0</v>
      </c>
    </row>
    <row r="17" spans="1:6" ht="41.4" customHeight="1" thickBot="1" x14ac:dyDescent="0.35">
      <c r="A17" s="70" t="s">
        <v>60</v>
      </c>
      <c r="B17" s="71"/>
      <c r="C17" s="72"/>
      <c r="D17" s="72"/>
      <c r="E17" s="73"/>
      <c r="F17" s="74"/>
    </row>
    <row r="18" spans="1:6" ht="31.2" customHeight="1" thickBot="1" x14ac:dyDescent="0.35">
      <c r="A18" s="193" t="s">
        <v>152</v>
      </c>
      <c r="B18" s="194"/>
      <c r="C18" s="194"/>
      <c r="D18" s="194"/>
      <c r="E18" s="195"/>
      <c r="F18" s="75">
        <f>SUM(F8:F17)</f>
        <v>0</v>
      </c>
    </row>
    <row r="19" spans="1:6" ht="1.2" customHeight="1" x14ac:dyDescent="0.3">
      <c r="A19" s="2"/>
      <c r="B19" s="2"/>
      <c r="C19" s="2"/>
      <c r="D19" s="2"/>
      <c r="E19" s="3"/>
      <c r="F19" s="3"/>
    </row>
    <row r="20" spans="1:6" x14ac:dyDescent="0.3">
      <c r="A20" s="2"/>
      <c r="B20" s="2"/>
      <c r="C20" s="2"/>
      <c r="D20" s="2"/>
      <c r="E20" s="3"/>
      <c r="F20" s="3"/>
    </row>
    <row r="21" spans="1:6" x14ac:dyDescent="0.3">
      <c r="A21" s="2"/>
      <c r="B21" s="2"/>
      <c r="C21" s="2"/>
      <c r="D21" s="2"/>
      <c r="E21" s="3"/>
      <c r="F21" s="3"/>
    </row>
    <row r="22" spans="1:6" x14ac:dyDescent="0.3">
      <c r="A22" s="2"/>
      <c r="B22" s="2"/>
      <c r="C22" s="2"/>
      <c r="D22" s="2"/>
      <c r="E22" s="3"/>
      <c r="F22" s="3"/>
    </row>
    <row r="23" spans="1:6" x14ac:dyDescent="0.3">
      <c r="A23" s="2"/>
      <c r="B23" s="2"/>
      <c r="C23" s="2"/>
      <c r="D23" s="2"/>
      <c r="E23" s="3"/>
      <c r="F23" s="3"/>
    </row>
    <row r="24" spans="1:6" x14ac:dyDescent="0.3">
      <c r="A24" s="2"/>
      <c r="B24" s="2"/>
      <c r="C24" s="2"/>
      <c r="D24" s="2"/>
      <c r="E24" s="3"/>
      <c r="F24" s="3"/>
    </row>
    <row r="25" spans="1:6" x14ac:dyDescent="0.3">
      <c r="A25" s="2"/>
      <c r="B25" s="2"/>
      <c r="C25" s="2"/>
      <c r="D25" s="2"/>
      <c r="E25" s="3"/>
      <c r="F25" s="3"/>
    </row>
    <row r="26" spans="1:6" x14ac:dyDescent="0.3">
      <c r="A26" s="2"/>
      <c r="B26" s="2"/>
      <c r="C26" s="2"/>
      <c r="D26" s="2"/>
      <c r="E26" s="3"/>
      <c r="F26" s="3"/>
    </row>
    <row r="27" spans="1:6" x14ac:dyDescent="0.3">
      <c r="A27" s="2"/>
      <c r="B27" s="2"/>
      <c r="C27" s="2"/>
      <c r="D27" s="2"/>
      <c r="E27" s="3"/>
      <c r="F27" s="3"/>
    </row>
    <row r="28" spans="1:6" x14ac:dyDescent="0.3">
      <c r="E28" s="1"/>
      <c r="F28" s="1"/>
    </row>
    <row r="29" spans="1:6" x14ac:dyDescent="0.3">
      <c r="E29" s="1"/>
      <c r="F29" s="1"/>
    </row>
    <row r="30" spans="1:6" x14ac:dyDescent="0.3">
      <c r="E30" s="1"/>
      <c r="F30" s="1"/>
    </row>
    <row r="31" spans="1:6" x14ac:dyDescent="0.3">
      <c r="E31" s="1"/>
      <c r="F31" s="1"/>
    </row>
    <row r="32" spans="1:6" x14ac:dyDescent="0.3">
      <c r="E32" s="1"/>
      <c r="F32" s="1"/>
    </row>
    <row r="33" spans="5:6" x14ac:dyDescent="0.3">
      <c r="E33" s="1"/>
      <c r="F33" s="1"/>
    </row>
    <row r="34" spans="5:6" x14ac:dyDescent="0.3">
      <c r="E34" s="1"/>
      <c r="F34" s="1"/>
    </row>
    <row r="35" spans="5:6" x14ac:dyDescent="0.3">
      <c r="E35" s="1"/>
      <c r="F35" s="1"/>
    </row>
    <row r="36" spans="5:6" x14ac:dyDescent="0.3">
      <c r="E36" s="1"/>
      <c r="F36" s="1"/>
    </row>
    <row r="37" spans="5:6" x14ac:dyDescent="0.3">
      <c r="E37" s="1"/>
      <c r="F37" s="1"/>
    </row>
    <row r="38" spans="5:6" x14ac:dyDescent="0.3">
      <c r="E38" s="1"/>
      <c r="F38" s="1"/>
    </row>
    <row r="39" spans="5:6" x14ac:dyDescent="0.3">
      <c r="E39" s="1"/>
      <c r="F39" s="1"/>
    </row>
    <row r="40" spans="5:6" x14ac:dyDescent="0.3">
      <c r="E40" s="1"/>
      <c r="F40" s="1"/>
    </row>
    <row r="41" spans="5:6" x14ac:dyDescent="0.3">
      <c r="E41" s="1"/>
      <c r="F41" s="1"/>
    </row>
    <row r="42" spans="5:6" x14ac:dyDescent="0.3">
      <c r="E42" s="1"/>
      <c r="F42" s="1"/>
    </row>
    <row r="43" spans="5:6" x14ac:dyDescent="0.3">
      <c r="E43" s="1"/>
      <c r="F43" s="1"/>
    </row>
    <row r="44" spans="5:6" x14ac:dyDescent="0.3">
      <c r="E44" s="1"/>
      <c r="F44" s="1"/>
    </row>
    <row r="45" spans="5:6" x14ac:dyDescent="0.3">
      <c r="E45" s="1"/>
      <c r="F45" s="1"/>
    </row>
    <row r="46" spans="5:6" x14ac:dyDescent="0.3">
      <c r="E46" s="1"/>
      <c r="F46" s="1"/>
    </row>
    <row r="47" spans="5:6" x14ac:dyDescent="0.3">
      <c r="E47" s="1"/>
      <c r="F47" s="1"/>
    </row>
    <row r="48" spans="5:6" x14ac:dyDescent="0.3">
      <c r="E48" s="1"/>
      <c r="F48" s="1"/>
    </row>
    <row r="49" spans="5:6" x14ac:dyDescent="0.3">
      <c r="E49" s="1"/>
      <c r="F49" s="1"/>
    </row>
    <row r="50" spans="5:6" x14ac:dyDescent="0.3">
      <c r="E50" s="1"/>
      <c r="F50" s="1"/>
    </row>
    <row r="51" spans="5:6" x14ac:dyDescent="0.3">
      <c r="E51" s="1"/>
      <c r="F51" s="1"/>
    </row>
    <row r="52" spans="5:6" x14ac:dyDescent="0.3">
      <c r="E52" s="1"/>
      <c r="F52" s="1"/>
    </row>
    <row r="53" spans="5:6" x14ac:dyDescent="0.3">
      <c r="E53" s="1"/>
      <c r="F53" s="1"/>
    </row>
  </sheetData>
  <protectedRanges>
    <protectedRange sqref="E7:E12" name="UnitCost_1_1_1"/>
    <protectedRange sqref="E13:E16" name="UnitCost_1_1_3_1"/>
  </protectedRanges>
  <mergeCells count="6">
    <mergeCell ref="B4:E4"/>
    <mergeCell ref="B7:F7"/>
    <mergeCell ref="A18:E18"/>
    <mergeCell ref="A2:F2"/>
    <mergeCell ref="A3:F3"/>
    <mergeCell ref="B6:F6"/>
  </mergeCells>
  <pageMargins left="0.7" right="0.7" top="0.75" bottom="0.75" header="0.3" footer="0.3"/>
  <pageSetup scale="75" orientation="landscape" horizontalDpi="4294967293" verticalDpi="4294967293" r:id="rId1"/>
  <rowBreaks count="1" manualBreakCount="1">
    <brk id="1" max="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401FA-97D2-4090-B139-7D9E8D7841C3}">
  <dimension ref="A1:F53"/>
  <sheetViews>
    <sheetView view="pageBreakPreview" zoomScale="90" zoomScaleNormal="100" zoomScaleSheetLayoutView="90" workbookViewId="0">
      <selection activeCell="B43" sqref="B43:E43"/>
    </sheetView>
  </sheetViews>
  <sheetFormatPr defaultRowHeight="14.4" x14ac:dyDescent="0.3"/>
  <cols>
    <col min="1" max="1" width="5.88671875" customWidth="1"/>
    <col min="2" max="2" width="59.88671875" customWidth="1"/>
    <col min="3" max="3" width="11.6640625" customWidth="1"/>
    <col min="4" max="4" width="12.109375" customWidth="1"/>
    <col min="5" max="5" width="11.5546875" customWidth="1"/>
    <col min="6" max="6" width="23.88671875" customWidth="1"/>
  </cols>
  <sheetData>
    <row r="1" spans="1:6" ht="3" customHeight="1" x14ac:dyDescent="0.3"/>
    <row r="2" spans="1:6" ht="60.6" customHeight="1" x14ac:dyDescent="0.3">
      <c r="A2" s="196"/>
      <c r="B2" s="197"/>
      <c r="C2" s="197"/>
      <c r="D2" s="197"/>
      <c r="E2" s="197"/>
      <c r="F2" s="198"/>
    </row>
    <row r="3" spans="1:6" ht="51" customHeight="1" x14ac:dyDescent="0.3">
      <c r="A3" s="208" t="s">
        <v>149</v>
      </c>
      <c r="B3" s="208"/>
      <c r="C3" s="208"/>
      <c r="D3" s="208"/>
      <c r="E3" s="208"/>
      <c r="F3" s="208"/>
    </row>
    <row r="4" spans="1:6" ht="16.95" customHeight="1" x14ac:dyDescent="0.3">
      <c r="A4" s="212" t="s">
        <v>183</v>
      </c>
      <c r="B4" s="213"/>
      <c r="C4" s="213"/>
      <c r="D4" s="213"/>
      <c r="E4" s="213"/>
      <c r="F4" s="214"/>
    </row>
    <row r="5" spans="1:6" ht="19.5" customHeight="1" x14ac:dyDescent="0.3">
      <c r="A5" s="215" t="s">
        <v>78</v>
      </c>
      <c r="B5" s="216"/>
      <c r="C5" s="216"/>
      <c r="D5" s="216"/>
      <c r="E5" s="216"/>
      <c r="F5" s="217"/>
    </row>
    <row r="6" spans="1:6" ht="31.2" x14ac:dyDescent="0.3">
      <c r="A6" s="79" t="s">
        <v>5</v>
      </c>
      <c r="B6" s="140" t="s">
        <v>6</v>
      </c>
      <c r="C6" s="79" t="s">
        <v>7</v>
      </c>
      <c r="D6" s="79" t="s">
        <v>8</v>
      </c>
      <c r="E6" s="79" t="s">
        <v>9</v>
      </c>
      <c r="F6" s="79" t="s">
        <v>10</v>
      </c>
    </row>
    <row r="7" spans="1:6" ht="21.6" customHeight="1" x14ac:dyDescent="0.3">
      <c r="A7" s="80" t="s">
        <v>154</v>
      </c>
      <c r="B7" s="209" t="s">
        <v>79</v>
      </c>
      <c r="C7" s="210"/>
      <c r="D7" s="210"/>
      <c r="E7" s="210"/>
      <c r="F7" s="211"/>
    </row>
    <row r="8" spans="1:6" ht="22.2" customHeight="1" x14ac:dyDescent="0.3">
      <c r="A8" s="81">
        <v>1</v>
      </c>
      <c r="B8" s="218" t="s">
        <v>16</v>
      </c>
      <c r="C8" s="219"/>
      <c r="D8" s="219"/>
      <c r="E8" s="220"/>
      <c r="F8" s="139"/>
    </row>
    <row r="9" spans="1:6" ht="33" customHeight="1" x14ac:dyDescent="0.3">
      <c r="A9" s="37">
        <v>1.1000000000000001</v>
      </c>
      <c r="B9" s="141" t="s">
        <v>80</v>
      </c>
      <c r="C9" s="83" t="s">
        <v>15</v>
      </c>
      <c r="D9" s="84">
        <f>0.4*0.8*(23)</f>
        <v>7.3600000000000012</v>
      </c>
      <c r="E9" s="85"/>
      <c r="F9" s="85">
        <f>D9*E9</f>
        <v>0</v>
      </c>
    </row>
    <row r="10" spans="1:6" ht="31.2" customHeight="1" x14ac:dyDescent="0.3">
      <c r="A10" s="37">
        <f>A9+0.1</f>
        <v>1.2000000000000002</v>
      </c>
      <c r="B10" s="82" t="s">
        <v>81</v>
      </c>
      <c r="C10" s="83" t="s">
        <v>15</v>
      </c>
      <c r="D10" s="84">
        <f>0.05*0.4*(23)</f>
        <v>0.46000000000000008</v>
      </c>
      <c r="E10" s="86"/>
      <c r="F10" s="85">
        <f>D10*E10</f>
        <v>0</v>
      </c>
    </row>
    <row r="11" spans="1:6" ht="35.4" customHeight="1" x14ac:dyDescent="0.3">
      <c r="A11" s="37">
        <f>A10+0.1</f>
        <v>1.3000000000000003</v>
      </c>
      <c r="B11" s="82" t="s">
        <v>155</v>
      </c>
      <c r="C11" s="83" t="s">
        <v>15</v>
      </c>
      <c r="D11" s="84">
        <f>1*0.4*(23)</f>
        <v>9.2000000000000011</v>
      </c>
      <c r="E11" s="86"/>
      <c r="F11" s="85">
        <f>D11*E11</f>
        <v>0</v>
      </c>
    </row>
    <row r="12" spans="1:6" ht="30" x14ac:dyDescent="0.3">
      <c r="A12" s="37">
        <f>A11+0.1</f>
        <v>1.4000000000000004</v>
      </c>
      <c r="B12" s="82" t="s">
        <v>82</v>
      </c>
      <c r="C12" s="83" t="s">
        <v>15</v>
      </c>
      <c r="D12" s="84">
        <f>0.2*0.4*(23)</f>
        <v>1.8400000000000003</v>
      </c>
      <c r="E12" s="86"/>
      <c r="F12" s="85">
        <f>D12*E12</f>
        <v>0</v>
      </c>
    </row>
    <row r="13" spans="1:6" ht="30" x14ac:dyDescent="0.3">
      <c r="A13" s="37">
        <f>A12+0.1</f>
        <v>1.5000000000000004</v>
      </c>
      <c r="B13" s="82" t="s">
        <v>83</v>
      </c>
      <c r="C13" s="83" t="s">
        <v>15</v>
      </c>
      <c r="D13" s="84">
        <f>0.2*(22)</f>
        <v>4.4000000000000004</v>
      </c>
      <c r="E13" s="86"/>
      <c r="F13" s="85">
        <f>D13*E13</f>
        <v>0</v>
      </c>
    </row>
    <row r="14" spans="1:6" ht="20.399999999999999" customHeight="1" x14ac:dyDescent="0.3">
      <c r="A14" s="87"/>
      <c r="B14" s="205" t="s">
        <v>84</v>
      </c>
      <c r="C14" s="206"/>
      <c r="D14" s="206"/>
      <c r="E14" s="207"/>
      <c r="F14" s="88">
        <f>SUM(F9:F13)</f>
        <v>0</v>
      </c>
    </row>
    <row r="15" spans="1:6" ht="28.8" customHeight="1" x14ac:dyDescent="0.3">
      <c r="A15" s="81">
        <v>2</v>
      </c>
      <c r="B15" s="224" t="s">
        <v>85</v>
      </c>
      <c r="C15" s="225"/>
      <c r="D15" s="225"/>
      <c r="E15" s="226"/>
      <c r="F15" s="89"/>
    </row>
    <row r="16" spans="1:6" ht="43.2" customHeight="1" x14ac:dyDescent="0.3">
      <c r="A16" s="37">
        <v>2.1</v>
      </c>
      <c r="B16" s="141" t="s">
        <v>86</v>
      </c>
      <c r="C16" s="83" t="s">
        <v>15</v>
      </c>
      <c r="D16" s="84">
        <f>0.1*(22)</f>
        <v>2.2000000000000002</v>
      </c>
      <c r="E16" s="86"/>
      <c r="F16" s="90">
        <f>D16*E16</f>
        <v>0</v>
      </c>
    </row>
    <row r="17" spans="1:6" ht="113.4" customHeight="1" x14ac:dyDescent="0.3">
      <c r="A17" s="37">
        <f>A16+0.1</f>
        <v>2.2000000000000002</v>
      </c>
      <c r="B17" s="82" t="s">
        <v>87</v>
      </c>
      <c r="C17" s="83" t="s">
        <v>88</v>
      </c>
      <c r="D17" s="91">
        <f>3.4*(23)</f>
        <v>78.2</v>
      </c>
      <c r="E17" s="86"/>
      <c r="F17" s="90">
        <f t="shared" ref="F17:F25" si="0">D17*E17</f>
        <v>0</v>
      </c>
    </row>
    <row r="18" spans="1:6" ht="126.6" customHeight="1" x14ac:dyDescent="0.3">
      <c r="A18" s="37">
        <f t="shared" ref="A18:A24" si="1">A17+0.1</f>
        <v>2.3000000000000003</v>
      </c>
      <c r="B18" s="82" t="s">
        <v>156</v>
      </c>
      <c r="C18" s="83" t="s">
        <v>88</v>
      </c>
      <c r="D18" s="91">
        <f>2*(4)</f>
        <v>8</v>
      </c>
      <c r="E18" s="86"/>
      <c r="F18" s="90">
        <f t="shared" si="0"/>
        <v>0</v>
      </c>
    </row>
    <row r="19" spans="1:6" ht="48.6" customHeight="1" x14ac:dyDescent="0.3">
      <c r="A19" s="37">
        <f t="shared" si="1"/>
        <v>2.4000000000000004</v>
      </c>
      <c r="B19" s="82" t="s">
        <v>89</v>
      </c>
      <c r="C19" s="83" t="s">
        <v>15</v>
      </c>
      <c r="D19" s="92">
        <f>0.15*0.2*(9.8+4*4.4+9.8)</f>
        <v>1.1160000000000001</v>
      </c>
      <c r="E19" s="86"/>
      <c r="F19" s="90">
        <f t="shared" si="0"/>
        <v>0</v>
      </c>
    </row>
    <row r="20" spans="1:6" ht="50.55" customHeight="1" x14ac:dyDescent="0.3">
      <c r="A20" s="37">
        <f t="shared" si="1"/>
        <v>2.5000000000000004</v>
      </c>
      <c r="B20" s="82" t="s">
        <v>90</v>
      </c>
      <c r="C20" s="83" t="s">
        <v>15</v>
      </c>
      <c r="D20" s="92">
        <f>0.15*0.2*(9.8+4*4.4+9.8)</f>
        <v>1.1160000000000001</v>
      </c>
      <c r="E20" s="86"/>
      <c r="F20" s="90">
        <f t="shared" si="0"/>
        <v>0</v>
      </c>
    </row>
    <row r="21" spans="1:6" ht="31.8" customHeight="1" x14ac:dyDescent="0.3">
      <c r="A21" s="37">
        <f t="shared" si="1"/>
        <v>2.6000000000000005</v>
      </c>
      <c r="B21" s="82" t="s">
        <v>91</v>
      </c>
      <c r="C21" s="83" t="s">
        <v>15</v>
      </c>
      <c r="D21" s="91">
        <f>3.2*0.2*0.2*8</f>
        <v>1.0240000000000002</v>
      </c>
      <c r="E21" s="86"/>
      <c r="F21" s="90">
        <f t="shared" si="0"/>
        <v>0</v>
      </c>
    </row>
    <row r="22" spans="1:6" ht="125.4" customHeight="1" x14ac:dyDescent="0.3">
      <c r="A22" s="37">
        <f t="shared" si="1"/>
        <v>2.7000000000000006</v>
      </c>
      <c r="B22" s="93" t="s">
        <v>157</v>
      </c>
      <c r="C22" s="94" t="s">
        <v>15</v>
      </c>
      <c r="D22" s="91">
        <f>0.1*4*(3.5+2)</f>
        <v>2.2000000000000002</v>
      </c>
      <c r="E22" s="86"/>
      <c r="F22" s="90">
        <f t="shared" si="0"/>
        <v>0</v>
      </c>
    </row>
    <row r="23" spans="1:6" ht="30" x14ac:dyDescent="0.3">
      <c r="A23" s="37">
        <f t="shared" si="1"/>
        <v>2.8000000000000007</v>
      </c>
      <c r="B23" s="82" t="s">
        <v>92</v>
      </c>
      <c r="C23" s="94" t="s">
        <v>15</v>
      </c>
      <c r="D23" s="91">
        <f>(0.45*1.51)/2*2.94</f>
        <v>0.998865</v>
      </c>
      <c r="E23" s="86"/>
      <c r="F23" s="90">
        <f>D23*E23</f>
        <v>0</v>
      </c>
    </row>
    <row r="24" spans="1:6" ht="60" x14ac:dyDescent="0.3">
      <c r="A24" s="37">
        <f t="shared" si="1"/>
        <v>2.9000000000000008</v>
      </c>
      <c r="B24" s="82" t="s">
        <v>93</v>
      </c>
      <c r="C24" s="83" t="s">
        <v>88</v>
      </c>
      <c r="D24" s="95">
        <f>3.5*4</f>
        <v>14</v>
      </c>
      <c r="E24" s="86"/>
      <c r="F24" s="90">
        <f t="shared" si="0"/>
        <v>0</v>
      </c>
    </row>
    <row r="25" spans="1:6" ht="45" x14ac:dyDescent="0.3">
      <c r="A25" s="96">
        <v>2.1</v>
      </c>
      <c r="B25" s="82" t="s">
        <v>94</v>
      </c>
      <c r="C25" s="83" t="s">
        <v>12</v>
      </c>
      <c r="D25" s="95">
        <f>0.15*(27)</f>
        <v>4.05</v>
      </c>
      <c r="E25" s="86"/>
      <c r="F25" s="90">
        <f t="shared" si="0"/>
        <v>0</v>
      </c>
    </row>
    <row r="26" spans="1:6" ht="15.6" x14ac:dyDescent="0.3">
      <c r="A26" s="87"/>
      <c r="B26" s="205" t="s">
        <v>95</v>
      </c>
      <c r="C26" s="206"/>
      <c r="D26" s="206"/>
      <c r="E26" s="207"/>
      <c r="F26" s="88">
        <f>SUM(F16:F25)</f>
        <v>0</v>
      </c>
    </row>
    <row r="27" spans="1:6" ht="19.05" customHeight="1" x14ac:dyDescent="0.3">
      <c r="A27" s="81">
        <v>3</v>
      </c>
      <c r="B27" s="97" t="s">
        <v>96</v>
      </c>
      <c r="C27" s="97"/>
      <c r="D27" s="98"/>
      <c r="E27" s="99"/>
      <c r="F27" s="89"/>
    </row>
    <row r="28" spans="1:6" ht="79.2" customHeight="1" x14ac:dyDescent="0.3">
      <c r="A28" s="37">
        <v>3.1</v>
      </c>
      <c r="B28" s="82" t="s">
        <v>97</v>
      </c>
      <c r="C28" s="83" t="s">
        <v>88</v>
      </c>
      <c r="D28" s="37">
        <f>4*5.7</f>
        <v>22.8</v>
      </c>
      <c r="E28" s="86"/>
      <c r="F28" s="90">
        <f>D28*E28</f>
        <v>0</v>
      </c>
    </row>
    <row r="29" spans="1:6" ht="95.4" customHeight="1" x14ac:dyDescent="0.3">
      <c r="A29" s="37">
        <f>A28+0.1</f>
        <v>3.2</v>
      </c>
      <c r="B29" s="82" t="s">
        <v>98</v>
      </c>
      <c r="C29" s="83" t="s">
        <v>88</v>
      </c>
      <c r="D29" s="37">
        <f>4*5.5</f>
        <v>22</v>
      </c>
      <c r="E29" s="86"/>
      <c r="F29" s="90">
        <f>D29*E29</f>
        <v>0</v>
      </c>
    </row>
    <row r="30" spans="1:6" ht="18.45" customHeight="1" x14ac:dyDescent="0.3">
      <c r="A30" s="37"/>
      <c r="B30" s="82" t="s">
        <v>99</v>
      </c>
      <c r="C30" s="100" t="s">
        <v>12</v>
      </c>
      <c r="D30" s="37">
        <v>19.2</v>
      </c>
      <c r="E30" s="86"/>
      <c r="F30" s="90">
        <f>D30*E30</f>
        <v>0</v>
      </c>
    </row>
    <row r="31" spans="1:6" ht="20.55" customHeight="1" x14ac:dyDescent="0.3">
      <c r="A31" s="87"/>
      <c r="B31" s="205" t="s">
        <v>100</v>
      </c>
      <c r="C31" s="206"/>
      <c r="D31" s="206"/>
      <c r="E31" s="207"/>
      <c r="F31" s="88">
        <f>SUM(F28:F30)</f>
        <v>0</v>
      </c>
    </row>
    <row r="32" spans="1:6" ht="16.95" customHeight="1" x14ac:dyDescent="0.3">
      <c r="A32" s="81">
        <v>4</v>
      </c>
      <c r="B32" s="101" t="s">
        <v>101</v>
      </c>
      <c r="C32" s="101"/>
      <c r="D32" s="102"/>
      <c r="E32" s="99"/>
      <c r="F32" s="89"/>
    </row>
    <row r="33" spans="1:6" ht="47.4" customHeight="1" x14ac:dyDescent="0.3">
      <c r="A33" s="37">
        <v>4.0999999999999996</v>
      </c>
      <c r="B33" s="103" t="s">
        <v>102</v>
      </c>
      <c r="C33" s="104" t="s">
        <v>88</v>
      </c>
      <c r="D33" s="91">
        <f>2*(78)</f>
        <v>156</v>
      </c>
      <c r="E33" s="105"/>
      <c r="F33" s="86">
        <f>D33*E33</f>
        <v>0</v>
      </c>
    </row>
    <row r="34" spans="1:6" ht="30" x14ac:dyDescent="0.3">
      <c r="A34" s="37">
        <f>A33+0.1</f>
        <v>4.1999999999999993</v>
      </c>
      <c r="B34" s="103" t="s">
        <v>103</v>
      </c>
      <c r="C34" s="104" t="s">
        <v>88</v>
      </c>
      <c r="D34" s="91">
        <f>2*(78)</f>
        <v>156</v>
      </c>
      <c r="E34" s="105"/>
      <c r="F34" s="86">
        <f>D34*E34</f>
        <v>0</v>
      </c>
    </row>
    <row r="35" spans="1:6" ht="30" x14ac:dyDescent="0.3">
      <c r="A35" s="37">
        <f>A34+0.1</f>
        <v>4.2999999999999989</v>
      </c>
      <c r="B35" s="103" t="s">
        <v>104</v>
      </c>
      <c r="C35" s="104" t="s">
        <v>88</v>
      </c>
      <c r="D35" s="91">
        <f>2*(78)</f>
        <v>156</v>
      </c>
      <c r="E35" s="105"/>
      <c r="F35" s="86">
        <f>D35*E35</f>
        <v>0</v>
      </c>
    </row>
    <row r="36" spans="1:6" ht="15.6" x14ac:dyDescent="0.3">
      <c r="A36" s="87"/>
      <c r="B36" s="205" t="s">
        <v>105</v>
      </c>
      <c r="C36" s="206"/>
      <c r="D36" s="206"/>
      <c r="E36" s="207"/>
      <c r="F36" s="88">
        <f>SUM(F33:F35)</f>
        <v>0</v>
      </c>
    </row>
    <row r="37" spans="1:6" ht="15.6" x14ac:dyDescent="0.3">
      <c r="A37" s="81">
        <v>5</v>
      </c>
      <c r="B37" s="101" t="s">
        <v>106</v>
      </c>
      <c r="C37" s="101"/>
      <c r="D37" s="102"/>
      <c r="E37" s="99"/>
      <c r="F37" s="89"/>
    </row>
    <row r="38" spans="1:6" ht="126" customHeight="1" x14ac:dyDescent="0.3">
      <c r="A38" s="37">
        <v>5.0999999999999996</v>
      </c>
      <c r="B38" s="82" t="s">
        <v>160</v>
      </c>
      <c r="C38" s="98" t="s">
        <v>11</v>
      </c>
      <c r="D38" s="98">
        <v>1</v>
      </c>
      <c r="E38" s="86"/>
      <c r="F38" s="90">
        <f>D38*E38</f>
        <v>0</v>
      </c>
    </row>
    <row r="39" spans="1:6" ht="45" x14ac:dyDescent="0.3">
      <c r="A39" s="37">
        <f>A38+0.1</f>
        <v>5.1999999999999993</v>
      </c>
      <c r="B39" s="82" t="s">
        <v>159</v>
      </c>
      <c r="C39" s="83" t="s">
        <v>11</v>
      </c>
      <c r="D39" s="106">
        <v>2</v>
      </c>
      <c r="E39" s="86"/>
      <c r="F39" s="90">
        <f>D39*E39</f>
        <v>0</v>
      </c>
    </row>
    <row r="40" spans="1:6" ht="21" customHeight="1" x14ac:dyDescent="0.3">
      <c r="A40" s="87"/>
      <c r="B40" s="205" t="s">
        <v>107</v>
      </c>
      <c r="C40" s="206"/>
      <c r="D40" s="206"/>
      <c r="E40" s="207"/>
      <c r="F40" s="88">
        <f>SUM(F38:F39)</f>
        <v>0</v>
      </c>
    </row>
    <row r="41" spans="1:6" ht="24.45" customHeight="1" x14ac:dyDescent="0.3">
      <c r="A41" s="81">
        <v>6</v>
      </c>
      <c r="B41" s="142" t="s">
        <v>108</v>
      </c>
      <c r="C41" s="101"/>
      <c r="D41" s="102"/>
      <c r="E41" s="99"/>
      <c r="F41" s="89"/>
    </row>
    <row r="42" spans="1:6" ht="79.2" customHeight="1" x14ac:dyDescent="0.3">
      <c r="A42" s="37">
        <v>6.1</v>
      </c>
      <c r="B42" s="82" t="s">
        <v>158</v>
      </c>
      <c r="C42" s="83" t="s">
        <v>58</v>
      </c>
      <c r="D42" s="95">
        <v>1</v>
      </c>
      <c r="E42" s="86"/>
      <c r="F42" s="90">
        <f>D42*E42</f>
        <v>0</v>
      </c>
    </row>
    <row r="43" spans="1:6" ht="20.55" customHeight="1" x14ac:dyDescent="0.3">
      <c r="A43" s="143"/>
      <c r="B43" s="227" t="s">
        <v>109</v>
      </c>
      <c r="C43" s="228"/>
      <c r="D43" s="228"/>
      <c r="E43" s="229"/>
      <c r="F43" s="144">
        <f>SUM(F42)</f>
        <v>0</v>
      </c>
    </row>
    <row r="44" spans="1:6" ht="28.8" customHeight="1" x14ac:dyDescent="0.3">
      <c r="A44" s="107"/>
      <c r="B44" s="221" t="s">
        <v>110</v>
      </c>
      <c r="C44" s="222"/>
      <c r="D44" s="222"/>
      <c r="E44" s="223"/>
      <c r="F44" s="108">
        <f>F14+F26+F31+F36+F40+F43</f>
        <v>0</v>
      </c>
    </row>
    <row r="45" spans="1:6" x14ac:dyDescent="0.3">
      <c r="E45" s="1"/>
      <c r="F45" s="1"/>
    </row>
    <row r="46" spans="1:6" x14ac:dyDescent="0.3">
      <c r="E46" s="1"/>
      <c r="F46" s="1"/>
    </row>
    <row r="47" spans="1:6" x14ac:dyDescent="0.3">
      <c r="E47" s="1"/>
      <c r="F47" s="1"/>
    </row>
    <row r="48" spans="1:6" x14ac:dyDescent="0.3">
      <c r="E48" s="1"/>
      <c r="F48" s="1"/>
    </row>
    <row r="49" spans="5:6" x14ac:dyDescent="0.3">
      <c r="E49" s="1"/>
      <c r="F49" s="1"/>
    </row>
    <row r="50" spans="5:6" x14ac:dyDescent="0.3">
      <c r="E50" s="1"/>
      <c r="F50" s="1"/>
    </row>
    <row r="51" spans="5:6" x14ac:dyDescent="0.3">
      <c r="E51" s="1"/>
      <c r="F51" s="1"/>
    </row>
    <row r="52" spans="5:6" x14ac:dyDescent="0.3">
      <c r="E52" s="1"/>
      <c r="F52" s="1"/>
    </row>
    <row r="53" spans="5:6" x14ac:dyDescent="0.3">
      <c r="E53" s="1"/>
      <c r="F53" s="1"/>
    </row>
  </sheetData>
  <protectedRanges>
    <protectedRange sqref="E6:E11" name="UnitCost_1_1"/>
    <protectedRange sqref="E12:E15" name="UnitCost_1_1_3"/>
  </protectedRanges>
  <mergeCells count="14">
    <mergeCell ref="B44:E44"/>
    <mergeCell ref="B15:E15"/>
    <mergeCell ref="B26:E26"/>
    <mergeCell ref="B31:E31"/>
    <mergeCell ref="B36:E36"/>
    <mergeCell ref="B40:E40"/>
    <mergeCell ref="B43:E43"/>
    <mergeCell ref="B14:E14"/>
    <mergeCell ref="A2:F2"/>
    <mergeCell ref="A3:F3"/>
    <mergeCell ref="B7:F7"/>
    <mergeCell ref="A4:F4"/>
    <mergeCell ref="A5:F5"/>
    <mergeCell ref="B8:E8"/>
  </mergeCells>
  <pageMargins left="0.7" right="0.7" top="0.75" bottom="0.75" header="0.3" footer="0.3"/>
  <pageSetup scale="75" orientation="landscape" horizontalDpi="4294967293" verticalDpi="4294967293" r:id="rId1"/>
  <rowBreaks count="1" manualBreakCount="1">
    <brk id="1" max="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F1D35-BB08-4BD2-A5F7-F74AB9D5DF4F}">
  <dimension ref="A1:F43"/>
  <sheetViews>
    <sheetView view="pageBreakPreview" zoomScaleNormal="100" zoomScaleSheetLayoutView="100" workbookViewId="0">
      <selection activeCell="A31" sqref="A31:E31"/>
    </sheetView>
  </sheetViews>
  <sheetFormatPr defaultRowHeight="14.4" x14ac:dyDescent="0.3"/>
  <cols>
    <col min="1" max="1" width="5.88671875" customWidth="1"/>
    <col min="2" max="2" width="65.33203125" customWidth="1"/>
    <col min="3" max="3" width="11.6640625" customWidth="1"/>
    <col min="4" max="4" width="11" customWidth="1"/>
    <col min="5" max="5" width="11.5546875" customWidth="1"/>
    <col min="6" max="6" width="19.44140625" customWidth="1"/>
  </cols>
  <sheetData>
    <row r="1" spans="1:6" ht="3" customHeight="1" x14ac:dyDescent="0.3"/>
    <row r="2" spans="1:6" ht="60.6" customHeight="1" thickBot="1" x14ac:dyDescent="0.35">
      <c r="A2" s="196"/>
      <c r="B2" s="197"/>
      <c r="C2" s="197"/>
      <c r="D2" s="197"/>
      <c r="E2" s="197"/>
      <c r="F2" s="198"/>
    </row>
    <row r="3" spans="1:6" ht="51" customHeight="1" thickTop="1" thickBot="1" x14ac:dyDescent="0.35">
      <c r="A3" s="236" t="s">
        <v>166</v>
      </c>
      <c r="B3" s="237"/>
      <c r="C3" s="237"/>
      <c r="D3" s="237"/>
      <c r="E3" s="237"/>
      <c r="F3" s="238"/>
    </row>
    <row r="4" spans="1:6" ht="18.600000000000001" thickTop="1" thickBot="1" x14ac:dyDescent="0.35">
      <c r="A4" s="42" t="s">
        <v>60</v>
      </c>
      <c r="B4" s="230" t="s">
        <v>111</v>
      </c>
      <c r="C4" s="231"/>
      <c r="D4" s="231"/>
      <c r="E4" s="232"/>
      <c r="F4" s="43"/>
    </row>
    <row r="5" spans="1:6" ht="28.2" x14ac:dyDescent="0.3">
      <c r="A5" s="109" t="s">
        <v>19</v>
      </c>
      <c r="B5" s="145" t="s">
        <v>62</v>
      </c>
      <c r="C5" s="111" t="s">
        <v>7</v>
      </c>
      <c r="D5" s="110" t="s">
        <v>63</v>
      </c>
      <c r="E5" s="112" t="s">
        <v>64</v>
      </c>
      <c r="F5" s="113" t="s">
        <v>65</v>
      </c>
    </row>
    <row r="6" spans="1:6" ht="31.8" customHeight="1" x14ac:dyDescent="0.3">
      <c r="A6" s="49" t="s">
        <v>161</v>
      </c>
      <c r="B6" s="202" t="s">
        <v>112</v>
      </c>
      <c r="C6" s="203"/>
      <c r="D6" s="203"/>
      <c r="E6" s="203"/>
      <c r="F6" s="204"/>
    </row>
    <row r="7" spans="1:6" ht="21.6" customHeight="1" x14ac:dyDescent="0.3">
      <c r="A7" s="50" t="s">
        <v>113</v>
      </c>
      <c r="B7" s="239" t="s">
        <v>163</v>
      </c>
      <c r="C7" s="240"/>
      <c r="D7" s="240"/>
      <c r="E7" s="240"/>
      <c r="F7" s="241"/>
    </row>
    <row r="8" spans="1:6" ht="32.549999999999997" customHeight="1" x14ac:dyDescent="0.3">
      <c r="A8" s="114">
        <v>1.1000000000000001</v>
      </c>
      <c r="B8" s="115" t="s">
        <v>114</v>
      </c>
      <c r="C8" s="116" t="s">
        <v>115</v>
      </c>
      <c r="D8" s="117">
        <v>0.5</v>
      </c>
      <c r="E8" s="118"/>
      <c r="F8" s="118">
        <f>D8*E8</f>
        <v>0</v>
      </c>
    </row>
    <row r="9" spans="1:6" ht="28.05" customHeight="1" x14ac:dyDescent="0.3">
      <c r="A9" s="114"/>
      <c r="B9" s="146" t="s">
        <v>116</v>
      </c>
      <c r="C9" s="117"/>
      <c r="D9" s="117"/>
      <c r="E9" s="118"/>
      <c r="F9" s="118"/>
    </row>
    <row r="10" spans="1:6" ht="21.6" customHeight="1" x14ac:dyDescent="0.3">
      <c r="A10" s="114">
        <v>1.2</v>
      </c>
      <c r="B10" s="147" t="s">
        <v>117</v>
      </c>
      <c r="C10" s="116" t="s">
        <v>115</v>
      </c>
      <c r="D10" s="117">
        <v>0.05</v>
      </c>
      <c r="E10" s="118"/>
      <c r="F10" s="118">
        <f>D10*E10</f>
        <v>0</v>
      </c>
    </row>
    <row r="11" spans="1:6" ht="24.45" customHeight="1" x14ac:dyDescent="0.3">
      <c r="A11" s="114">
        <f>A10+0.1</f>
        <v>1.3</v>
      </c>
      <c r="B11" s="147" t="s">
        <v>118</v>
      </c>
      <c r="C11" s="117" t="s">
        <v>119</v>
      </c>
      <c r="D11" s="117">
        <v>20</v>
      </c>
      <c r="E11" s="118"/>
      <c r="F11" s="118">
        <f>D11*E11</f>
        <v>0</v>
      </c>
    </row>
    <row r="12" spans="1:6" ht="22.5" customHeight="1" x14ac:dyDescent="0.3">
      <c r="A12" s="114">
        <f>A11+0.1</f>
        <v>1.4000000000000001</v>
      </c>
      <c r="B12" s="147" t="s">
        <v>120</v>
      </c>
      <c r="C12" s="116" t="s">
        <v>121</v>
      </c>
      <c r="D12" s="119">
        <v>10</v>
      </c>
      <c r="E12" s="118"/>
      <c r="F12" s="118">
        <f>D12*E12</f>
        <v>0</v>
      </c>
    </row>
    <row r="13" spans="1:6" ht="20.399999999999999" customHeight="1" x14ac:dyDescent="0.3">
      <c r="A13" s="114">
        <f>A12+0.1</f>
        <v>1.5000000000000002</v>
      </c>
      <c r="B13" s="147" t="s">
        <v>122</v>
      </c>
      <c r="C13" s="117" t="s">
        <v>123</v>
      </c>
      <c r="D13" s="117">
        <v>2</v>
      </c>
      <c r="E13" s="118"/>
      <c r="F13" s="118">
        <f>D13*E13</f>
        <v>0</v>
      </c>
    </row>
    <row r="14" spans="1:6" ht="78.45" customHeight="1" x14ac:dyDescent="0.3">
      <c r="A14" s="114">
        <f>A13+0.1</f>
        <v>1.6000000000000003</v>
      </c>
      <c r="B14" s="115" t="s">
        <v>124</v>
      </c>
      <c r="C14" s="117" t="s">
        <v>27</v>
      </c>
      <c r="D14" s="117">
        <v>1</v>
      </c>
      <c r="E14" s="118"/>
      <c r="F14" s="118">
        <f>D14*E14</f>
        <v>0</v>
      </c>
    </row>
    <row r="15" spans="1:6" ht="22.8" customHeight="1" x14ac:dyDescent="0.3">
      <c r="A15" s="120" t="s">
        <v>164</v>
      </c>
      <c r="B15" s="148" t="s">
        <v>125</v>
      </c>
      <c r="C15" s="121"/>
      <c r="D15" s="121"/>
      <c r="E15" s="122"/>
      <c r="F15" s="122"/>
    </row>
    <row r="16" spans="1:6" ht="67.05" customHeight="1" x14ac:dyDescent="0.3">
      <c r="A16" s="114"/>
      <c r="B16" s="149" t="s">
        <v>126</v>
      </c>
      <c r="C16" s="116"/>
      <c r="D16" s="117"/>
      <c r="E16" s="118"/>
      <c r="F16" s="118"/>
    </row>
    <row r="17" spans="1:6" ht="19.95" customHeight="1" x14ac:dyDescent="0.3">
      <c r="A17" s="114">
        <v>2.1</v>
      </c>
      <c r="B17" s="115" t="s">
        <v>127</v>
      </c>
      <c r="C17" s="116" t="s">
        <v>121</v>
      </c>
      <c r="D17" s="117">
        <v>24</v>
      </c>
      <c r="E17" s="118"/>
      <c r="F17" s="118">
        <f>D17*E17</f>
        <v>0</v>
      </c>
    </row>
    <row r="18" spans="1:6" ht="33" customHeight="1" x14ac:dyDescent="0.3">
      <c r="A18" s="114">
        <f>A17+0.1</f>
        <v>2.2000000000000002</v>
      </c>
      <c r="B18" s="115" t="s">
        <v>128</v>
      </c>
      <c r="C18" s="116" t="s">
        <v>115</v>
      </c>
      <c r="D18" s="117">
        <v>0.6</v>
      </c>
      <c r="E18" s="118"/>
      <c r="F18" s="118">
        <f>D18*E18</f>
        <v>0</v>
      </c>
    </row>
    <row r="19" spans="1:6" ht="54" customHeight="1" x14ac:dyDescent="0.3">
      <c r="A19" s="114">
        <f>A18+0.1</f>
        <v>2.3000000000000003</v>
      </c>
      <c r="B19" s="115" t="s">
        <v>129</v>
      </c>
      <c r="C19" s="117" t="s">
        <v>123</v>
      </c>
      <c r="D19" s="117">
        <v>13.33</v>
      </c>
      <c r="E19" s="118"/>
      <c r="F19" s="118">
        <f>D19*E19</f>
        <v>0</v>
      </c>
    </row>
    <row r="20" spans="1:6" ht="31.8" customHeight="1" x14ac:dyDescent="0.3">
      <c r="A20" s="114">
        <f>A19+0.1</f>
        <v>2.4000000000000004</v>
      </c>
      <c r="B20" s="123" t="s">
        <v>130</v>
      </c>
      <c r="C20" s="124" t="s">
        <v>123</v>
      </c>
      <c r="D20" s="124">
        <v>3.33</v>
      </c>
      <c r="E20" s="125"/>
      <c r="F20" s="118">
        <f>D20*E20</f>
        <v>0</v>
      </c>
    </row>
    <row r="21" spans="1:6" ht="25.8" customHeight="1" x14ac:dyDescent="0.3">
      <c r="A21" s="114"/>
      <c r="B21" s="150" t="s">
        <v>131</v>
      </c>
      <c r="C21" s="117"/>
      <c r="D21" s="117"/>
      <c r="E21" s="118"/>
      <c r="F21" s="118"/>
    </row>
    <row r="22" spans="1:6" ht="40.950000000000003" customHeight="1" x14ac:dyDescent="0.3">
      <c r="A22" s="114">
        <v>3.1</v>
      </c>
      <c r="B22" s="123" t="s">
        <v>165</v>
      </c>
      <c r="C22" s="116" t="s">
        <v>115</v>
      </c>
      <c r="D22" s="117">
        <v>0.6</v>
      </c>
      <c r="E22" s="118"/>
      <c r="F22" s="118">
        <f>D22*E22</f>
        <v>0</v>
      </c>
    </row>
    <row r="23" spans="1:6" ht="42" customHeight="1" x14ac:dyDescent="0.3">
      <c r="A23" s="114">
        <f>A22+0.1</f>
        <v>3.2</v>
      </c>
      <c r="B23" s="123" t="s">
        <v>132</v>
      </c>
      <c r="C23" s="124" t="s">
        <v>133</v>
      </c>
      <c r="D23" s="134">
        <v>40</v>
      </c>
      <c r="E23" s="118"/>
      <c r="F23" s="118">
        <f t="shared" ref="F23:F28" si="0">D23*E23</f>
        <v>0</v>
      </c>
    </row>
    <row r="24" spans="1:6" ht="18.45" customHeight="1" x14ac:dyDescent="0.3">
      <c r="A24" s="114">
        <f t="shared" ref="A24:A29" si="1">A23+0.1</f>
        <v>3.3000000000000003</v>
      </c>
      <c r="B24" s="151" t="s">
        <v>134</v>
      </c>
      <c r="C24" s="117" t="s">
        <v>11</v>
      </c>
      <c r="D24" s="117">
        <v>1</v>
      </c>
      <c r="E24" s="118"/>
      <c r="F24" s="118">
        <f t="shared" si="0"/>
        <v>0</v>
      </c>
    </row>
    <row r="25" spans="1:6" ht="27" x14ac:dyDescent="0.3">
      <c r="A25" s="114">
        <f t="shared" si="1"/>
        <v>3.4000000000000004</v>
      </c>
      <c r="B25" s="123" t="s">
        <v>135</v>
      </c>
      <c r="C25" s="117" t="s">
        <v>133</v>
      </c>
      <c r="D25" s="117">
        <v>280</v>
      </c>
      <c r="E25" s="118"/>
      <c r="F25" s="118">
        <f t="shared" si="0"/>
        <v>0</v>
      </c>
    </row>
    <row r="26" spans="1:6" x14ac:dyDescent="0.3">
      <c r="A26" s="114">
        <f t="shared" si="1"/>
        <v>3.5000000000000004</v>
      </c>
      <c r="B26" s="126" t="s">
        <v>136</v>
      </c>
      <c r="C26" s="117" t="s">
        <v>133</v>
      </c>
      <c r="D26" s="117">
        <v>240</v>
      </c>
      <c r="E26" s="118"/>
      <c r="F26" s="118">
        <f t="shared" si="0"/>
        <v>0</v>
      </c>
    </row>
    <row r="27" spans="1:6" ht="45.6" customHeight="1" x14ac:dyDescent="0.3">
      <c r="A27" s="114">
        <f t="shared" si="1"/>
        <v>3.6000000000000005</v>
      </c>
      <c r="B27" s="123" t="s">
        <v>137</v>
      </c>
      <c r="C27" s="117" t="s">
        <v>133</v>
      </c>
      <c r="D27" s="117">
        <v>40</v>
      </c>
      <c r="E27" s="118"/>
      <c r="F27" s="118">
        <f t="shared" si="0"/>
        <v>0</v>
      </c>
    </row>
    <row r="28" spans="1:6" ht="30.45" customHeight="1" x14ac:dyDescent="0.3">
      <c r="A28" s="114">
        <f t="shared" si="1"/>
        <v>3.7000000000000006</v>
      </c>
      <c r="B28" s="127" t="s">
        <v>138</v>
      </c>
      <c r="C28" s="117" t="s">
        <v>133</v>
      </c>
      <c r="D28" s="117">
        <v>40</v>
      </c>
      <c r="E28" s="118"/>
      <c r="F28" s="118">
        <f t="shared" si="0"/>
        <v>0</v>
      </c>
    </row>
    <row r="29" spans="1:6" ht="37.049999999999997" customHeight="1" x14ac:dyDescent="0.3">
      <c r="A29" s="114">
        <f t="shared" si="1"/>
        <v>3.8000000000000007</v>
      </c>
      <c r="B29" s="152" t="s">
        <v>139</v>
      </c>
      <c r="C29" s="124" t="s">
        <v>123</v>
      </c>
      <c r="D29" s="135">
        <v>16.670000000000002</v>
      </c>
      <c r="E29" s="125"/>
      <c r="F29" s="118">
        <f>D29*E29</f>
        <v>0</v>
      </c>
    </row>
    <row r="30" spans="1:6" ht="23.4" customHeight="1" thickBot="1" x14ac:dyDescent="0.35">
      <c r="A30" s="128" t="s">
        <v>60</v>
      </c>
      <c r="B30" s="129"/>
      <c r="C30" s="130"/>
      <c r="D30" s="130"/>
      <c r="E30" s="131"/>
      <c r="F30" s="132"/>
    </row>
    <row r="31" spans="1:6" ht="36.6" customHeight="1" thickBot="1" x14ac:dyDescent="0.35">
      <c r="A31" s="233" t="s">
        <v>162</v>
      </c>
      <c r="B31" s="234"/>
      <c r="C31" s="234"/>
      <c r="D31" s="234"/>
      <c r="E31" s="235"/>
      <c r="F31" s="133">
        <f>SUM(F8:F30)</f>
        <v>0</v>
      </c>
    </row>
    <row r="32" spans="1:6" ht="47.4" customHeight="1" x14ac:dyDescent="0.3">
      <c r="E32" s="1"/>
      <c r="F32" s="1"/>
    </row>
    <row r="33" spans="5:6" x14ac:dyDescent="0.3">
      <c r="E33" s="1"/>
      <c r="F33" s="1"/>
    </row>
    <row r="34" spans="5:6" x14ac:dyDescent="0.3">
      <c r="E34" s="1"/>
      <c r="F34" s="1"/>
    </row>
    <row r="35" spans="5:6" x14ac:dyDescent="0.3">
      <c r="E35" s="1"/>
      <c r="F35" s="1"/>
    </row>
    <row r="36" spans="5:6" x14ac:dyDescent="0.3">
      <c r="E36" s="1"/>
      <c r="F36" s="1"/>
    </row>
    <row r="37" spans="5:6" ht="123" customHeight="1" x14ac:dyDescent="0.3">
      <c r="E37" s="1"/>
      <c r="F37" s="1"/>
    </row>
    <row r="38" spans="5:6" x14ac:dyDescent="0.3">
      <c r="E38" s="1"/>
      <c r="F38" s="1"/>
    </row>
    <row r="39" spans="5:6" x14ac:dyDescent="0.3">
      <c r="E39" s="1"/>
      <c r="F39" s="1"/>
    </row>
    <row r="40" spans="5:6" x14ac:dyDescent="0.3">
      <c r="E40" s="1"/>
      <c r="F40" s="1"/>
    </row>
    <row r="41" spans="5:6" ht="79.2" customHeight="1" x14ac:dyDescent="0.3"/>
    <row r="43" spans="5:6" ht="28.8" customHeight="1" x14ac:dyDescent="0.3"/>
  </sheetData>
  <protectedRanges>
    <protectedRange sqref="E7:E29" name="UnitCost_1_1_1"/>
  </protectedRanges>
  <mergeCells count="6">
    <mergeCell ref="B4:E4"/>
    <mergeCell ref="B6:F6"/>
    <mergeCell ref="A31:E31"/>
    <mergeCell ref="A2:F2"/>
    <mergeCell ref="A3:F3"/>
    <mergeCell ref="B7:F7"/>
  </mergeCells>
  <pageMargins left="0.7" right="0.7" top="0.75" bottom="0.75" header="0.3" footer="0.3"/>
  <pageSetup scale="75" orientation="landscape" horizontalDpi="4294967293" verticalDpi="4294967293" r:id="rId1"/>
  <rowBreaks count="1" manualBreakCount="1">
    <brk id="1" max="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D0EAA-B3A8-43D9-832E-9D706D180793}">
  <dimension ref="A1:F43"/>
  <sheetViews>
    <sheetView view="pageBreakPreview" zoomScaleNormal="100" zoomScaleSheetLayoutView="100" workbookViewId="0">
      <selection activeCell="F21" sqref="F21"/>
    </sheetView>
  </sheetViews>
  <sheetFormatPr defaultRowHeight="14.4" x14ac:dyDescent="0.3"/>
  <cols>
    <col min="1" max="1" width="5.88671875" customWidth="1"/>
    <col min="2" max="2" width="65.33203125" customWidth="1"/>
    <col min="3" max="3" width="11.6640625" customWidth="1"/>
    <col min="4" max="4" width="11" customWidth="1"/>
    <col min="5" max="5" width="11.5546875" customWidth="1"/>
    <col min="6" max="6" width="19.44140625" customWidth="1"/>
  </cols>
  <sheetData>
    <row r="1" spans="1:6" ht="3" customHeight="1" thickBot="1" x14ac:dyDescent="0.35"/>
    <row r="2" spans="1:6" ht="60.6" customHeight="1" thickBot="1" x14ac:dyDescent="0.35">
      <c r="A2" s="251"/>
      <c r="B2" s="252"/>
      <c r="C2" s="252"/>
      <c r="D2" s="252"/>
      <c r="E2" s="252"/>
      <c r="F2" s="253"/>
    </row>
    <row r="3" spans="1:6" ht="24" customHeight="1" x14ac:dyDescent="0.3">
      <c r="A3" s="254" t="s">
        <v>59</v>
      </c>
      <c r="B3" s="255"/>
      <c r="C3" s="255"/>
      <c r="D3" s="255"/>
      <c r="E3" s="255"/>
      <c r="F3" s="256"/>
    </row>
    <row r="4" spans="1:6" x14ac:dyDescent="0.3">
      <c r="A4" s="257" t="s">
        <v>34</v>
      </c>
      <c r="B4" s="258"/>
      <c r="C4" s="258"/>
      <c r="D4" s="258"/>
      <c r="E4" s="258"/>
      <c r="F4" s="259"/>
    </row>
    <row r="5" spans="1:6" x14ac:dyDescent="0.3">
      <c r="A5" s="22"/>
      <c r="B5" s="260" t="s">
        <v>184</v>
      </c>
      <c r="C5" s="260"/>
      <c r="D5" s="260"/>
      <c r="E5" s="260"/>
      <c r="F5" s="26"/>
    </row>
    <row r="6" spans="1:6" ht="31.8" customHeight="1" x14ac:dyDescent="0.3">
      <c r="A6" s="23" t="s">
        <v>19</v>
      </c>
      <c r="B6" s="153" t="s">
        <v>20</v>
      </c>
      <c r="C6" s="23" t="s">
        <v>21</v>
      </c>
      <c r="D6" s="23" t="s">
        <v>8</v>
      </c>
      <c r="E6" s="23" t="s">
        <v>22</v>
      </c>
      <c r="F6" s="23" t="s">
        <v>23</v>
      </c>
    </row>
    <row r="7" spans="1:6" ht="21.6" customHeight="1" x14ac:dyDescent="0.3">
      <c r="A7" s="16" t="s">
        <v>24</v>
      </c>
      <c r="B7" s="24" t="s">
        <v>25</v>
      </c>
      <c r="C7" s="16" t="s">
        <v>11</v>
      </c>
      <c r="D7" s="16">
        <v>1</v>
      </c>
      <c r="E7" s="25"/>
      <c r="F7" s="32">
        <f>D7*E7</f>
        <v>0</v>
      </c>
    </row>
    <row r="8" spans="1:6" ht="32.549999999999997" customHeight="1" x14ac:dyDescent="0.3">
      <c r="A8" s="242" t="s">
        <v>26</v>
      </c>
      <c r="B8" s="243"/>
      <c r="C8" s="243"/>
      <c r="D8" s="243"/>
      <c r="E8" s="244"/>
      <c r="F8" s="34"/>
    </row>
    <row r="9" spans="1:6" ht="87.6" customHeight="1" x14ac:dyDescent="0.3">
      <c r="A9" s="16" t="s">
        <v>168</v>
      </c>
      <c r="B9" s="28" t="s">
        <v>167</v>
      </c>
      <c r="C9" s="16" t="s">
        <v>27</v>
      </c>
      <c r="D9" s="16">
        <v>25</v>
      </c>
      <c r="E9" s="29"/>
      <c r="F9" s="32">
        <f t="shared" ref="F9:F17" si="0">D9*E9</f>
        <v>0</v>
      </c>
    </row>
    <row r="10" spans="1:6" ht="80.400000000000006" customHeight="1" x14ac:dyDescent="0.3">
      <c r="A10" s="16" t="s">
        <v>28</v>
      </c>
      <c r="B10" s="24" t="s">
        <v>41</v>
      </c>
      <c r="C10" s="16" t="s">
        <v>18</v>
      </c>
      <c r="D10" s="16">
        <v>1</v>
      </c>
      <c r="E10" s="25"/>
      <c r="F10" s="32">
        <f t="shared" si="0"/>
        <v>0</v>
      </c>
    </row>
    <row r="11" spans="1:6" ht="24.45" customHeight="1" x14ac:dyDescent="0.3">
      <c r="A11" s="30"/>
      <c r="B11" s="261" t="s">
        <v>46</v>
      </c>
      <c r="C11" s="261"/>
      <c r="D11" s="261"/>
      <c r="E11" s="262"/>
      <c r="F11" s="33">
        <f>SUM(F7:F10)</f>
        <v>0</v>
      </c>
    </row>
    <row r="12" spans="1:6" ht="22.5" customHeight="1" x14ac:dyDescent="0.3">
      <c r="A12" s="242" t="s">
        <v>30</v>
      </c>
      <c r="B12" s="243"/>
      <c r="C12" s="243"/>
      <c r="D12" s="243"/>
      <c r="E12" s="244"/>
      <c r="F12" s="27"/>
    </row>
    <row r="13" spans="1:6" ht="20.399999999999999" customHeight="1" x14ac:dyDescent="0.3">
      <c r="A13" s="16" t="s">
        <v>29</v>
      </c>
      <c r="B13" s="28" t="s">
        <v>47</v>
      </c>
      <c r="C13" s="16" t="s">
        <v>7</v>
      </c>
      <c r="D13" s="16">
        <v>1</v>
      </c>
      <c r="E13" s="29"/>
      <c r="F13" s="32">
        <f t="shared" si="0"/>
        <v>0</v>
      </c>
    </row>
    <row r="14" spans="1:6" ht="78.45" customHeight="1" x14ac:dyDescent="0.3">
      <c r="A14" s="16" t="s">
        <v>169</v>
      </c>
      <c r="B14" s="24" t="s">
        <v>48</v>
      </c>
      <c r="C14" s="16" t="s">
        <v>31</v>
      </c>
      <c r="D14" s="16">
        <v>50</v>
      </c>
      <c r="E14" s="29"/>
      <c r="F14" s="32">
        <f t="shared" si="0"/>
        <v>0</v>
      </c>
    </row>
    <row r="15" spans="1:6" ht="22.8" customHeight="1" x14ac:dyDescent="0.3">
      <c r="A15" s="16" t="s">
        <v>170</v>
      </c>
      <c r="B15" s="24" t="s">
        <v>49</v>
      </c>
      <c r="C15" s="16" t="s">
        <v>7</v>
      </c>
      <c r="D15" s="16">
        <v>1</v>
      </c>
      <c r="E15" s="29"/>
      <c r="F15" s="32">
        <f t="shared" si="0"/>
        <v>0</v>
      </c>
    </row>
    <row r="16" spans="1:6" ht="67.05" customHeight="1" x14ac:dyDescent="0.3">
      <c r="A16" s="16" t="s">
        <v>171</v>
      </c>
      <c r="B16" s="24" t="s">
        <v>32</v>
      </c>
      <c r="C16" s="16" t="s">
        <v>27</v>
      </c>
      <c r="D16" s="16">
        <v>1</v>
      </c>
      <c r="E16" s="29"/>
      <c r="F16" s="32">
        <f t="shared" si="0"/>
        <v>0</v>
      </c>
    </row>
    <row r="17" spans="1:6" ht="19.95" customHeight="1" x14ac:dyDescent="0.3">
      <c r="A17" s="16" t="s">
        <v>172</v>
      </c>
      <c r="B17" s="24" t="s">
        <v>33</v>
      </c>
      <c r="C17" s="16" t="s">
        <v>18</v>
      </c>
      <c r="D17" s="16">
        <v>1</v>
      </c>
      <c r="E17" s="25"/>
      <c r="F17" s="32">
        <f t="shared" si="0"/>
        <v>0</v>
      </c>
    </row>
    <row r="18" spans="1:6" ht="33" customHeight="1" x14ac:dyDescent="0.3">
      <c r="A18" s="31"/>
      <c r="B18" s="245" t="s">
        <v>50</v>
      </c>
      <c r="C18" s="246"/>
      <c r="D18" s="246"/>
      <c r="E18" s="247"/>
      <c r="F18" s="33">
        <f>SUM(F13:F17)</f>
        <v>0</v>
      </c>
    </row>
    <row r="19" spans="1:6" ht="39" customHeight="1" x14ac:dyDescent="0.3">
      <c r="A19" s="154"/>
      <c r="B19" s="248" t="s">
        <v>173</v>
      </c>
      <c r="C19" s="249"/>
      <c r="D19" s="249"/>
      <c r="E19" s="250"/>
      <c r="F19" s="155">
        <f>F11+F18</f>
        <v>0</v>
      </c>
    </row>
    <row r="20" spans="1:6" ht="31.8" customHeight="1" x14ac:dyDescent="0.3">
      <c r="E20" s="1"/>
      <c r="F20" s="1"/>
    </row>
    <row r="21" spans="1:6" ht="25.8" customHeight="1" x14ac:dyDescent="0.3">
      <c r="E21" s="1"/>
      <c r="F21" s="1"/>
    </row>
    <row r="22" spans="1:6" ht="40.950000000000003" customHeight="1" x14ac:dyDescent="0.3">
      <c r="E22" s="1"/>
      <c r="F22" s="1"/>
    </row>
    <row r="23" spans="1:6" ht="42" customHeight="1" x14ac:dyDescent="0.3">
      <c r="E23" s="1"/>
      <c r="F23" s="1"/>
    </row>
    <row r="24" spans="1:6" ht="18.45" customHeight="1" x14ac:dyDescent="0.3">
      <c r="E24" s="1"/>
      <c r="F24" s="1"/>
    </row>
    <row r="25" spans="1:6" x14ac:dyDescent="0.3">
      <c r="E25" s="1"/>
      <c r="F25" s="1"/>
    </row>
    <row r="26" spans="1:6" x14ac:dyDescent="0.3">
      <c r="E26" s="1"/>
      <c r="F26" s="1"/>
    </row>
    <row r="27" spans="1:6" ht="45.6" customHeight="1" x14ac:dyDescent="0.3">
      <c r="E27" s="1"/>
      <c r="F27" s="1"/>
    </row>
    <row r="28" spans="1:6" ht="30.45" customHeight="1" x14ac:dyDescent="0.3">
      <c r="E28" s="1"/>
      <c r="F28" s="1"/>
    </row>
    <row r="29" spans="1:6" ht="37.049999999999997" customHeight="1" x14ac:dyDescent="0.3"/>
    <row r="30" spans="1:6" ht="23.4" customHeight="1" x14ac:dyDescent="0.3"/>
    <row r="31" spans="1:6" ht="36.6" customHeight="1" x14ac:dyDescent="0.3"/>
    <row r="32" spans="1:6" ht="47.4" customHeight="1" x14ac:dyDescent="0.3"/>
    <row r="37" ht="123" customHeight="1" x14ac:dyDescent="0.3"/>
    <row r="41" ht="79.2" customHeight="1" x14ac:dyDescent="0.3"/>
    <row r="43" ht="28.8" customHeight="1" x14ac:dyDescent="0.3"/>
  </sheetData>
  <protectedRanges>
    <protectedRange sqref="E7:E19" name="UnitCost_1_1_1"/>
  </protectedRanges>
  <mergeCells count="9">
    <mergeCell ref="A12:E12"/>
    <mergeCell ref="B18:E18"/>
    <mergeCell ref="B19:E19"/>
    <mergeCell ref="A2:F2"/>
    <mergeCell ref="A3:F3"/>
    <mergeCell ref="A4:F4"/>
    <mergeCell ref="B5:E5"/>
    <mergeCell ref="A8:E8"/>
    <mergeCell ref="B11:E11"/>
  </mergeCells>
  <pageMargins left="0.7" right="0.7" top="0.75" bottom="0.75" header="0.3" footer="0.3"/>
  <pageSetup scale="75" orientation="landscape" horizontalDpi="4294967293" verticalDpi="4294967293" r:id="rId1"/>
  <rowBreaks count="1" manualBreakCount="1">
    <brk id="1" max="5"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94792-D26D-4030-B28E-089486785F65}">
  <dimension ref="A1:O27"/>
  <sheetViews>
    <sheetView tabSelected="1" view="pageBreakPreview" zoomScale="90" zoomScaleNormal="100" zoomScaleSheetLayoutView="90" workbookViewId="0">
      <selection activeCell="K13" sqref="K13"/>
    </sheetView>
  </sheetViews>
  <sheetFormatPr defaultRowHeight="14.4" x14ac:dyDescent="0.3"/>
  <cols>
    <col min="1" max="1" width="8.33203125" customWidth="1"/>
    <col min="5" max="5" width="30.5546875" customWidth="1"/>
    <col min="6" max="6" width="9" bestFit="1" customWidth="1"/>
    <col min="7" max="7" width="16.44140625" customWidth="1"/>
    <col min="8" max="8" width="17.21875" customWidth="1"/>
  </cols>
  <sheetData>
    <row r="1" spans="1:15" ht="60.6" customHeight="1" thickBot="1" x14ac:dyDescent="0.35">
      <c r="A1" s="264"/>
      <c r="B1" s="264"/>
      <c r="C1" s="264"/>
      <c r="D1" s="264"/>
      <c r="E1" s="264"/>
      <c r="F1" s="264"/>
      <c r="G1" s="264"/>
      <c r="H1" s="264"/>
    </row>
    <row r="2" spans="1:15" x14ac:dyDescent="0.3">
      <c r="A2" s="278" t="s">
        <v>175</v>
      </c>
      <c r="B2" s="279" t="s">
        <v>38</v>
      </c>
      <c r="C2" s="279"/>
      <c r="D2" s="279"/>
      <c r="E2" s="279"/>
      <c r="F2" s="279"/>
      <c r="G2" s="279"/>
      <c r="H2" s="280"/>
    </row>
    <row r="3" spans="1:15" ht="15" thickBot="1" x14ac:dyDescent="0.35">
      <c r="A3" s="278"/>
      <c r="B3" s="281"/>
      <c r="C3" s="281"/>
      <c r="D3" s="281"/>
      <c r="E3" s="281"/>
      <c r="F3" s="281"/>
      <c r="G3" s="281"/>
      <c r="H3" s="282"/>
    </row>
    <row r="4" spans="1:15" ht="15" customHeight="1" x14ac:dyDescent="0.3">
      <c r="A4" s="278"/>
      <c r="B4" s="283" t="s">
        <v>174</v>
      </c>
      <c r="C4" s="283"/>
      <c r="D4" s="283"/>
      <c r="E4" s="283"/>
      <c r="F4" s="283"/>
      <c r="G4" s="283"/>
      <c r="H4" s="284"/>
    </row>
    <row r="5" spans="1:15" ht="21" customHeight="1" x14ac:dyDescent="0.3">
      <c r="A5" s="278"/>
      <c r="B5" s="285"/>
      <c r="C5" s="285"/>
      <c r="D5" s="285"/>
      <c r="E5" s="285"/>
      <c r="F5" s="285"/>
      <c r="G5" s="285"/>
      <c r="H5" s="286"/>
    </row>
    <row r="6" spans="1:15" ht="19.05" customHeight="1" x14ac:dyDescent="0.3">
      <c r="A6" s="278"/>
      <c r="B6" s="275" t="s">
        <v>11</v>
      </c>
      <c r="C6" s="275"/>
      <c r="D6" s="275"/>
      <c r="E6" s="275"/>
      <c r="F6" s="21" t="s">
        <v>8</v>
      </c>
      <c r="G6" s="21" t="s">
        <v>35</v>
      </c>
      <c r="H6" s="21" t="s">
        <v>36</v>
      </c>
    </row>
    <row r="7" spans="1:15" ht="15" customHeight="1" x14ac:dyDescent="0.3">
      <c r="A7" s="265">
        <v>1</v>
      </c>
      <c r="B7" s="266" t="s">
        <v>176</v>
      </c>
      <c r="C7" s="267"/>
      <c r="D7" s="267"/>
      <c r="E7" s="268"/>
      <c r="F7" s="272">
        <v>1</v>
      </c>
      <c r="G7" s="273">
        <v>1</v>
      </c>
      <c r="H7" s="276">
        <f>'Borehole BoQ'!F18</f>
        <v>0</v>
      </c>
    </row>
    <row r="8" spans="1:15" ht="13.05" customHeight="1" x14ac:dyDescent="0.3">
      <c r="A8" s="265"/>
      <c r="B8" s="269"/>
      <c r="C8" s="270"/>
      <c r="D8" s="270"/>
      <c r="E8" s="271"/>
      <c r="F8" s="263"/>
      <c r="G8" s="274"/>
      <c r="H8" s="277"/>
    </row>
    <row r="9" spans="1:15" ht="15" customHeight="1" x14ac:dyDescent="0.3">
      <c r="A9" s="265">
        <v>2</v>
      </c>
      <c r="B9" s="298" t="s">
        <v>177</v>
      </c>
      <c r="C9" s="298"/>
      <c r="D9" s="298"/>
      <c r="E9" s="299"/>
      <c r="F9" s="297">
        <v>1</v>
      </c>
      <c r="G9" s="296">
        <v>1</v>
      </c>
      <c r="H9" s="295">
        <f>'Elevated water tank'!F14</f>
        <v>0</v>
      </c>
    </row>
    <row r="10" spans="1:15" ht="15" customHeight="1" x14ac:dyDescent="0.3">
      <c r="A10" s="265"/>
      <c r="B10" s="300"/>
      <c r="C10" s="300"/>
      <c r="D10" s="300"/>
      <c r="E10" s="301"/>
      <c r="F10" s="272"/>
      <c r="G10" s="273"/>
      <c r="H10" s="276"/>
    </row>
    <row r="11" spans="1:15" ht="22.5" customHeight="1" x14ac:dyDescent="0.3">
      <c r="A11" s="16">
        <v>3</v>
      </c>
      <c r="B11" s="271" t="s">
        <v>178</v>
      </c>
      <c r="C11" s="311"/>
      <c r="D11" s="311"/>
      <c r="E11" s="269"/>
      <c r="F11" s="40">
        <v>1</v>
      </c>
      <c r="G11" s="39">
        <v>1</v>
      </c>
      <c r="H11" s="38">
        <f>'Distribution Piping'!F18</f>
        <v>0</v>
      </c>
    </row>
    <row r="12" spans="1:15" ht="25.05" customHeight="1" x14ac:dyDescent="0.3">
      <c r="A12" s="16">
        <v>4</v>
      </c>
      <c r="B12" s="271" t="s">
        <v>179</v>
      </c>
      <c r="C12" s="311"/>
      <c r="D12" s="311"/>
      <c r="E12" s="269"/>
      <c r="F12" s="40">
        <v>1</v>
      </c>
      <c r="G12" s="39">
        <v>1</v>
      </c>
      <c r="H12" s="38">
        <f>'Caretaker room'!F44</f>
        <v>0</v>
      </c>
    </row>
    <row r="13" spans="1:15" ht="22.95" customHeight="1" x14ac:dyDescent="0.3">
      <c r="A13" s="16">
        <v>5</v>
      </c>
      <c r="B13" s="271" t="s">
        <v>180</v>
      </c>
      <c r="C13" s="311"/>
      <c r="D13" s="311"/>
      <c r="E13" s="269"/>
      <c r="F13" s="40">
        <v>1</v>
      </c>
      <c r="G13" s="39">
        <v>1</v>
      </c>
      <c r="H13" s="38">
        <f>'Solar Fence'!F31</f>
        <v>0</v>
      </c>
    </row>
    <row r="14" spans="1:15" ht="15" customHeight="1" x14ac:dyDescent="0.3">
      <c r="A14" s="265">
        <v>6</v>
      </c>
      <c r="B14" s="269" t="s">
        <v>181</v>
      </c>
      <c r="C14" s="270"/>
      <c r="D14" s="270"/>
      <c r="E14" s="271"/>
      <c r="F14" s="263">
        <v>1</v>
      </c>
      <c r="G14" s="274">
        <v>1</v>
      </c>
      <c r="H14" s="277">
        <f>'Solar system Installations'!F19</f>
        <v>0</v>
      </c>
    </row>
    <row r="15" spans="1:15" ht="15.75" customHeight="1" thickBot="1" x14ac:dyDescent="0.35">
      <c r="A15" s="265"/>
      <c r="B15" s="269"/>
      <c r="C15" s="270"/>
      <c r="D15" s="270"/>
      <c r="E15" s="271"/>
      <c r="F15" s="263"/>
      <c r="G15" s="274"/>
      <c r="H15" s="277"/>
      <c r="O15">
        <v>0</v>
      </c>
    </row>
    <row r="16" spans="1:15" ht="15.75" customHeight="1" x14ac:dyDescent="0.3">
      <c r="A16" s="288"/>
      <c r="B16" s="289" t="s">
        <v>37</v>
      </c>
      <c r="C16" s="289"/>
      <c r="D16" s="289"/>
      <c r="E16" s="290"/>
      <c r="F16" s="302">
        <f>SUM(H7:H15)</f>
        <v>0</v>
      </c>
      <c r="G16" s="303"/>
      <c r="H16" s="304"/>
    </row>
    <row r="17" spans="1:8" ht="15.75" customHeight="1" x14ac:dyDescent="0.3">
      <c r="A17" s="288"/>
      <c r="B17" s="291"/>
      <c r="C17" s="291"/>
      <c r="D17" s="291"/>
      <c r="E17" s="292"/>
      <c r="F17" s="305"/>
      <c r="G17" s="306"/>
      <c r="H17" s="307"/>
    </row>
    <row r="18" spans="1:8" ht="12.75" customHeight="1" thickBot="1" x14ac:dyDescent="0.35">
      <c r="A18" s="288"/>
      <c r="B18" s="293"/>
      <c r="C18" s="293"/>
      <c r="D18" s="293"/>
      <c r="E18" s="294"/>
      <c r="F18" s="308"/>
      <c r="G18" s="309"/>
      <c r="H18" s="310"/>
    </row>
    <row r="19" spans="1:8" ht="51" customHeight="1" x14ac:dyDescent="0.3">
      <c r="A19" s="287" t="s">
        <v>140</v>
      </c>
      <c r="B19" s="287"/>
      <c r="C19" s="287"/>
      <c r="D19" s="287"/>
      <c r="E19" s="287"/>
      <c r="F19" s="287"/>
      <c r="G19" s="287"/>
      <c r="H19" s="287"/>
    </row>
    <row r="20" spans="1:8" s="317" customFormat="1" ht="36.6" customHeight="1" x14ac:dyDescent="0.3">
      <c r="A20" s="312"/>
      <c r="B20" s="313" t="s">
        <v>187</v>
      </c>
      <c r="C20" s="314"/>
      <c r="D20" s="315"/>
      <c r="E20" s="315"/>
      <c r="F20" s="316"/>
    </row>
    <row r="21" spans="1:8" s="317" customFormat="1" ht="32.4" customHeight="1" x14ac:dyDescent="0.3">
      <c r="A21" s="312"/>
      <c r="B21" s="318" t="s">
        <v>188</v>
      </c>
      <c r="C21" s="314"/>
      <c r="D21" s="315"/>
      <c r="E21" s="315"/>
      <c r="F21" s="316"/>
    </row>
    <row r="22" spans="1:8" s="317" customFormat="1" ht="32.4" customHeight="1" x14ac:dyDescent="0.3">
      <c r="A22" s="312"/>
      <c r="B22" s="318" t="s">
        <v>189</v>
      </c>
      <c r="C22" s="314"/>
      <c r="D22" s="315"/>
      <c r="E22" s="315"/>
      <c r="F22" s="316"/>
    </row>
    <row r="23" spans="1:8" s="317" customFormat="1" ht="32.4" customHeight="1" x14ac:dyDescent="0.3">
      <c r="A23" s="312"/>
      <c r="B23" s="318" t="s">
        <v>190</v>
      </c>
      <c r="C23" s="314"/>
      <c r="D23" s="315"/>
      <c r="E23" s="315"/>
      <c r="F23" s="316"/>
    </row>
    <row r="24" spans="1:8" s="317" customFormat="1" ht="32.4" customHeight="1" x14ac:dyDescent="0.3">
      <c r="A24" s="312"/>
      <c r="B24" s="318" t="s">
        <v>191</v>
      </c>
      <c r="C24" s="314"/>
      <c r="D24" s="315"/>
      <c r="E24" s="315"/>
      <c r="F24" s="316"/>
    </row>
    <row r="25" spans="1:8" s="317" customFormat="1" ht="32.4" customHeight="1" x14ac:dyDescent="0.3">
      <c r="A25" s="312"/>
      <c r="B25" s="318" t="s">
        <v>193</v>
      </c>
      <c r="C25" s="314"/>
      <c r="D25" s="315"/>
      <c r="E25" s="315"/>
      <c r="F25" s="316"/>
    </row>
    <row r="26" spans="1:8" s="317" customFormat="1" ht="32.4" customHeight="1" thickBot="1" x14ac:dyDescent="0.35">
      <c r="A26" s="319"/>
      <c r="B26" s="320" t="s">
        <v>192</v>
      </c>
      <c r="C26" s="321"/>
      <c r="D26" s="322"/>
      <c r="E26" s="322"/>
      <c r="F26" s="323"/>
    </row>
    <row r="27" spans="1:8" ht="15.75" customHeight="1" x14ac:dyDescent="0.3"/>
  </sheetData>
  <mergeCells count="27">
    <mergeCell ref="A19:H19"/>
    <mergeCell ref="A16:A18"/>
    <mergeCell ref="B16:E18"/>
    <mergeCell ref="H9:H10"/>
    <mergeCell ref="G9:G10"/>
    <mergeCell ref="F9:F10"/>
    <mergeCell ref="B9:E10"/>
    <mergeCell ref="F16:H18"/>
    <mergeCell ref="B11:E11"/>
    <mergeCell ref="B13:E13"/>
    <mergeCell ref="A9:A10"/>
    <mergeCell ref="B12:E12"/>
    <mergeCell ref="G14:G15"/>
    <mergeCell ref="H14:H15"/>
    <mergeCell ref="A14:A15"/>
    <mergeCell ref="B14:E15"/>
    <mergeCell ref="F14:F15"/>
    <mergeCell ref="A1:H1"/>
    <mergeCell ref="A7:A8"/>
    <mergeCell ref="B7:E8"/>
    <mergeCell ref="F7:F8"/>
    <mergeCell ref="G7:G8"/>
    <mergeCell ref="B6:E6"/>
    <mergeCell ref="H7:H8"/>
    <mergeCell ref="A2:A6"/>
    <mergeCell ref="B2:H3"/>
    <mergeCell ref="B4:H5"/>
  </mergeCells>
  <pageMargins left="0.7" right="0.7" top="0.75" bottom="0.75" header="0.3" footer="0.3"/>
  <pageSetup scale="7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Borehole BoQ</vt:lpstr>
      <vt:lpstr>Elevated water tank</vt:lpstr>
      <vt:lpstr>Distribution Piping</vt:lpstr>
      <vt:lpstr>Caretaker room</vt:lpstr>
      <vt:lpstr>Solar Fence</vt:lpstr>
      <vt:lpstr>Solar system Installations</vt:lpstr>
      <vt:lpstr>summary sheet</vt:lpstr>
      <vt:lpstr>'summary sheet'!Print_Area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2026-01-20T06:12:26Z</dcterms:modified>
</cp:coreProperties>
</file>