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taakuloorg-my.sharepoint.com/personal/eng_aburaami_taakulo_org/Documents/TAAKULO/DM-Aid Wash proj/FA-2025/Water Mini-systems/Dhabardalool/"/>
    </mc:Choice>
  </mc:AlternateContent>
  <xr:revisionPtr revIDLastSave="15" documentId="13_ncr:1_{BE393CC9-8B3B-4515-8DD5-027B65D98EB9}" xr6:coauthVersionLast="47" xr6:coauthVersionMax="47" xr10:uidLastSave="{ECBD25CA-6630-4DF2-8B64-5BB5785C1657}"/>
  <bookViews>
    <workbookView xWindow="-110" yWindow="-110" windowWidth="19420" windowHeight="11500" xr2:uid="{00000000-000D-0000-FFFF-FFFF00000000}"/>
  </bookViews>
  <sheets>
    <sheet name="BOQ- water System-dhabar-dalol."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4" i="1" l="1"/>
  <c r="F50" i="1"/>
  <c r="F51" i="1"/>
  <c r="F93" i="1"/>
  <c r="F92" i="1"/>
  <c r="F91" i="1"/>
  <c r="F90" i="1"/>
  <c r="D89" i="1"/>
  <c r="F89" i="1" s="1"/>
  <c r="D88" i="1"/>
  <c r="F88" i="1" s="1"/>
  <c r="D87" i="1"/>
  <c r="F87" i="1" s="1"/>
  <c r="D86" i="1"/>
  <c r="F86" i="1" s="1"/>
  <c r="D85" i="1"/>
  <c r="F85" i="1" s="1"/>
  <c r="F95" i="1" s="1"/>
  <c r="F80" i="1"/>
  <c r="F79" i="1"/>
  <c r="F78" i="1"/>
  <c r="F77" i="1"/>
  <c r="F76" i="1"/>
  <c r="F75" i="1"/>
  <c r="F74" i="1"/>
  <c r="F73" i="1"/>
  <c r="F59" i="1"/>
  <c r="F69" i="1"/>
  <c r="F68" i="1"/>
  <c r="F67" i="1"/>
  <c r="F66" i="1"/>
  <c r="F65" i="1"/>
  <c r="F70" i="1"/>
  <c r="F58" i="1"/>
  <c r="F57" i="1"/>
  <c r="F56" i="1"/>
  <c r="F55" i="1"/>
  <c r="F54" i="1"/>
  <c r="F53" i="1"/>
  <c r="F52" i="1"/>
  <c r="F45" i="1"/>
  <c r="F44" i="1"/>
  <c r="F43" i="1"/>
  <c r="F42" i="1"/>
  <c r="F41" i="1"/>
  <c r="F40" i="1"/>
  <c r="F39" i="1"/>
  <c r="F38" i="1"/>
  <c r="F37" i="1"/>
  <c r="F36" i="1"/>
  <c r="F35" i="1"/>
  <c r="F34" i="1"/>
  <c r="F33" i="1"/>
  <c r="F32" i="1"/>
  <c r="F31" i="1"/>
  <c r="F30" i="1"/>
  <c r="F29" i="1"/>
  <c r="F23" i="1"/>
  <c r="F22" i="1"/>
  <c r="F21" i="1"/>
  <c r="F20" i="1"/>
  <c r="F24" i="1" s="1"/>
  <c r="F17" i="1"/>
  <c r="F16" i="1"/>
  <c r="F15" i="1"/>
  <c r="F14" i="1"/>
  <c r="F13" i="1"/>
  <c r="F10" i="1"/>
  <c r="F9" i="1"/>
  <c r="F8" i="1"/>
  <c r="F7" i="1"/>
  <c r="F11" i="1" l="1"/>
  <c r="F96" i="1"/>
  <c r="F46" i="1"/>
  <c r="F18" i="1"/>
  <c r="F81" i="1"/>
  <c r="E82" i="1" s="1"/>
  <c r="F82" i="1" s="1"/>
  <c r="F71" i="1"/>
  <c r="F60" i="1"/>
  <c r="F25" i="1" l="1"/>
  <c r="F97" i="1"/>
</calcChain>
</file>

<file path=xl/sharedStrings.xml><?xml version="1.0" encoding="utf-8"?>
<sst xmlns="http://schemas.openxmlformats.org/spreadsheetml/2006/main" count="177" uniqueCount="134">
  <si>
    <t>No</t>
  </si>
  <si>
    <t>DESCRIPTION</t>
  </si>
  <si>
    <t>UNIT</t>
  </si>
  <si>
    <t>QTY</t>
  </si>
  <si>
    <t>RATE($)</t>
  </si>
  <si>
    <t>Total</t>
  </si>
  <si>
    <t>LS</t>
  </si>
  <si>
    <t>Sub-Total of exavation and clearance works</t>
  </si>
  <si>
    <t>NO</t>
  </si>
  <si>
    <t>Put stone at the back of the  porrous bottom
rings about first 5 bottom  rings and other above 5 rings will back fill  and compacting with selecting material of clay silt,</t>
  </si>
  <si>
    <t>Sub-Total for concrete rings and back filling</t>
  </si>
  <si>
    <t>120mm thick RCC concrete mix 1:2:4 concrete
slab manually compacted over the blinding bed to levels under apron (12mm thickess steel bars for each side.)</t>
  </si>
  <si>
    <t>Instal and provide metal manhole conver  of 700mmx700mm with 50x50mm Angle frame.</t>
  </si>
  <si>
    <t>Ls</t>
  </si>
  <si>
    <t>SUB-TOTAL COST FOR Well apron and drainage gully</t>
  </si>
  <si>
    <t>Unit</t>
  </si>
  <si>
    <t>Clearing of site from debris, rubbish etc (7x5)m</t>
  </si>
  <si>
    <t>Excavation of column footing   (1.8x1.8x1.5)m, 4in numbers</t>
  </si>
  <si>
    <t>Casting of Column footing(1.6x1.6x0.5)m Y14 at 200mm spacing, 4 in numbers</t>
  </si>
  <si>
    <t>Casting of 4 columns from footing up to base slab(0.4x0.4x5)m @ 4 columns with RC concrete mix ratio 1:2:4. 6Y14? R8 stirrups. At 200mm c/c</t>
  </si>
  <si>
    <t xml:space="preserve"> 40cm thick Rubble stone foundation 30cm above the ground level and 20cm below ground level </t>
  </si>
  <si>
    <t>Backflining,leveling and flooring  up to surface ring beam(4x2x)m</t>
  </si>
  <si>
    <t>10cm thick Mass concrete slab on top of the back filled area</t>
  </si>
  <si>
    <t>Casting of three ring beams, at plinth level, middle and at roof level, (0.4x0.4x0.4),Y12, R8 stirrups,Top primary beams(0.4x0.4)cm  with RC concrete mix ratio of 1:2:4. 4Y14, R6 stirrups,Two cross secondary beams at top(0.4x0.4)cm 4Y14, R6 stirrups,</t>
  </si>
  <si>
    <t>Manhole lid 0.6mx0.6m</t>
  </si>
  <si>
    <t>PC</t>
  </si>
  <si>
    <t>Outlet GI pipe with valves 2inch with length 0.6m , Over flow pipe 2 inch as well as pressure pipe complete with all the fitting</t>
  </si>
  <si>
    <t>Lm</t>
  </si>
  <si>
    <t>Inlet and out let GI pipes  Class B with  2 inch diameter including all fitting (straight connector) ascending and decending</t>
  </si>
  <si>
    <t>1.5 inch Gl pipe lander fixing outer side of the tank complete with strait sockets and welding pipe for the purpose of lander.</t>
  </si>
  <si>
    <t>m</t>
  </si>
  <si>
    <t>Apply two  coats 12mm plastering on the internal and external surfaces of the tank, columns ,Slab bottom surface, cover slab upper surface and beams</t>
  </si>
  <si>
    <t>Painting visibility  logos on the top of tank walls,  as per recommendations of site engineer, to ensure visibility</t>
  </si>
  <si>
    <t>Lumpsum</t>
  </si>
  <si>
    <t>Sub Total Cost- Construction of Elevated tank</t>
  </si>
  <si>
    <t>S/N</t>
  </si>
  <si>
    <t>Description</t>
  </si>
  <si>
    <t>Qty</t>
  </si>
  <si>
    <t>lumsum</t>
  </si>
  <si>
    <t>401-1-PV disconnect switch 32A/2pol 1000V/1200V</t>
  </si>
  <si>
    <t>acceseries including spilit joint,bolsts and strip tie cable fix wire DC conection</t>
  </si>
  <si>
    <t>Supply materials and install fence with a lockable  steel  gate  for  the  solar  panels compound:   Chain   link   fence,   2-meter- long   steel   angle   bars-15   pcs(poles), Portland  cement-5  bags,  sand  8  tones,
lockable  steel   gate-1,  nails  3”-5Kg,2”- 5kg, locks</t>
  </si>
  <si>
    <t>L.M</t>
  </si>
  <si>
    <t>Subtotal of Solar supply and instalation</t>
  </si>
  <si>
    <t>Job</t>
  </si>
  <si>
    <t>Construction of RCC Circular Elevated tank of 15Cum (3m dia*2.2m) which is 4 meter above ground.</t>
  </si>
  <si>
    <t>Supply and install solar mounting frame. all the frame will welded together and the vertival uphold frame will be make of GI pipe 2" galvanized and the upper solar panel frame will be Gi angle 5mm riveted thick with nuts and polts together with solar panel to tighten firnly. The mounting shoul be tilted in angle 15 degree towards direction of sun, and the offset elevation from ground will be 1 meter in lower side. the mounting GI coloumns will placed in a concrete footing  box ( 40*40cm) and will be below ground level through excavations of square trench footing (50*50cm).</t>
  </si>
  <si>
    <t>pcs (frame per pannel)</t>
  </si>
  <si>
    <t>Supply   and  installing    8 pcs   560W with model Dusol made in UAE</t>
  </si>
  <si>
    <t>Supply and install water pump electric cable 6mm sqr, 3 core made in saudi, from water pump to the invertor board.</t>
  </si>
  <si>
    <t>Supply and install 6 mm2 twin solar Wire (Array to Junction Box and from Junction Box to the switch box). (all wires should be passed through conduits and using rings in its terminals)</t>
  </si>
  <si>
    <t>Flow   control:   Supply   and   fix   Original England  Pegler  2"  none  return  valve  atthe shallow well's 2" G.I. pipe outlet.</t>
  </si>
  <si>
    <t>Description of works</t>
  </si>
  <si>
    <t>Unit 
Cost</t>
  </si>
  <si>
    <t>Total 
Cost</t>
  </si>
  <si>
    <t>A) Installation of water pipeline distribution system.</t>
  </si>
  <si>
    <t>Excavation and backfilling of pipe trenches, dimensions of the trenches are: width: 40 cm, Depth: 50 cm and length: 700m.</t>
  </si>
  <si>
    <t>Supply and installation of 2" HDPE pipe, PN10 from dam water tank, distance of 400m (Include pipe accessories, fittings, sockets, gate-valves, air-valves, tee sections etc),</t>
  </si>
  <si>
    <t>Supply and installation of 1.5" HDPE pipe, PN10 distribution pipes, from water tank to kiosk and animal troughs, distance of 300m (Include pipe accessories, fittings, sockets, gate-valves, air-valves, tee sections etc),</t>
  </si>
  <si>
    <t>purchase and installation of 2 inch GI pipes for intlet and outlet.</t>
  </si>
  <si>
    <t>pcs</t>
  </si>
  <si>
    <t>M3</t>
  </si>
  <si>
    <t>s/n</t>
  </si>
  <si>
    <t>Installation and Transportation Cost.</t>
  </si>
  <si>
    <r>
      <rPr>
        <b/>
        <sz val="11"/>
        <rFont val="Arial"/>
        <family val="2"/>
      </rPr>
      <t>Unite
Cost ($)</t>
    </r>
  </si>
  <si>
    <r>
      <rPr>
        <b/>
        <sz val="11"/>
        <rFont val="Arial"/>
        <family val="2"/>
      </rPr>
      <t>Total Cost
($)</t>
    </r>
  </si>
  <si>
    <t>Transportation and installation cost .</t>
  </si>
  <si>
    <t>Sub-Total for pipe installation</t>
  </si>
  <si>
    <t xml:space="preserve">meter </t>
  </si>
  <si>
    <t>Excavation of base foundation trench (2.4x2.8x0.3m deep)</t>
  </si>
  <si>
    <t>Cu.m</t>
  </si>
  <si>
    <t>Supplying and laying 250 mm approved hardcore filling spread well rammed and compacted</t>
  </si>
  <si>
    <t>Supplying and laying 50 mm approved lean concrete above the hardcore, spread well and smoothed.</t>
  </si>
  <si>
    <t>Construct a rubble massonary wall of 1.2m*1.6m and 0.55m high, with mortar mix ratio 1:4.</t>
  </si>
  <si>
    <t>Casting 10cm thick RCC top cap above the massonary cubicle foundation with mix ration 1:2:4, and Y 12@20cm c/c for both ways. (1.2*1.6*0.1m)</t>
  </si>
  <si>
    <t>Casting of Vertical RCC wall above the base water point with dimension  (1.6m widht*0.7m high* 0.2m thick), mixing ration 1:2:4, Y12mm@20cm c/c with 6mm stirups.</t>
  </si>
  <si>
    <t>Plumping work, including fixing Gi pipe 1", 6 peeckoks, elbows, Gi tee and gate valve.</t>
  </si>
  <si>
    <t>job</t>
  </si>
  <si>
    <t>Excavate Soak away pit located 4meters from the structure. The drainage channel to be linked with soak away pit with a 2" PVC drainage pipe. The Soak pit to have 1m Diameter and 1.5metres deep, filled with Hardcore.</t>
  </si>
  <si>
    <t>Cost of 2 water kiosks</t>
  </si>
  <si>
    <t>Sub-Total one kiosk</t>
  </si>
  <si>
    <t>#</t>
  </si>
  <si>
    <t>Rate</t>
  </si>
  <si>
    <t>Earthwork in excavation for the hardcore fill &amp; for the foundation wall 50cm wide to a reduced level not exceeding 50cm from the natural ground level. This also includes clearing the site from any objectionable material.</t>
  </si>
  <si>
    <r>
      <t>m</t>
    </r>
    <r>
      <rPr>
        <vertAlign val="superscript"/>
        <sz val="11"/>
        <color theme="1"/>
        <rFont val="Arial"/>
        <family val="2"/>
      </rPr>
      <t>3</t>
    </r>
  </si>
  <si>
    <t>Supply and construct 45cm thick random rubble stone foundation wall 1:3.</t>
  </si>
  <si>
    <t xml:space="preserve">Supply and backfill with 20cm thick hardcore using good hard stone, well compacted and graded to contain sufficient small pieces to fill all voids. </t>
  </si>
  <si>
    <t>Supply and cast 5 cm thick blinding layer of 1:3:6  on top of the hardcore layer</t>
  </si>
  <si>
    <t xml:space="preserve">Supply and cast reinforced cement concrete slab of 15cm thick  with cement concrete 1:2:4 (1 cement : 2 clean coarse sand : 4 stone aggregate of 25mm down), reinforced with 10mm diameter mesh @ 15cm c/c including centering and shuttering complete. </t>
  </si>
  <si>
    <r>
      <t>M</t>
    </r>
    <r>
      <rPr>
        <vertAlign val="superscript"/>
        <sz val="11"/>
        <color rgb="FF000000"/>
        <rFont val="Arial"/>
        <family val="2"/>
      </rPr>
      <t>3</t>
    </r>
  </si>
  <si>
    <t>Supply and cast reinforced cement concrete side beams as per the attached drawings with cement concrete of 1:2:4 (1 cement : 2 clean coarse sand : 4 stone aggregate of 25mm down), reinforced with  6 Y12mm rebar and R6mm stirrups @20cm c/c.</t>
  </si>
  <si>
    <t>Apply two coats of cement sand plastering, 1:3 on internal and external surfaces of the partition wall and side beams. This also includes a cement sand waterproof floor screed.</t>
  </si>
  <si>
    <r>
      <t>M</t>
    </r>
    <r>
      <rPr>
        <vertAlign val="superscript"/>
        <sz val="11"/>
        <color rgb="FF000000"/>
        <rFont val="Arial"/>
        <family val="2"/>
      </rPr>
      <t>2</t>
    </r>
  </si>
  <si>
    <t>Apply two coats of white wash followed by two coats of distempering   on exterior surfaces</t>
  </si>
  <si>
    <t>Supply and fix 2-inch GI inlet pipe and gate valve complete with all necessary fittings, inside the control chamber, refer the attached drawings. Rate shall also include the provision and installation of lockable steel cover for the control chamber as per the attached drawing and instructed by the engineer.</t>
  </si>
  <si>
    <t>Pcs</t>
  </si>
  <si>
    <t>Grand total of two Animal trough, Camel + shoat troughs</t>
  </si>
  <si>
    <t>Sub-Total one trough.</t>
  </si>
  <si>
    <t>2) BOQ for Construction of Elevated water tank, solar power and pipe line water extension.</t>
  </si>
  <si>
    <t>4) BOQ for Pipeline installation- 700m water distribution piplines and Construction of communal water kiosk.</t>
  </si>
  <si>
    <t>5) Construction of 2 Water points (kiosks).</t>
  </si>
  <si>
    <t xml:space="preserve"> 6) Construction of Goat and Camel water troughs.</t>
  </si>
  <si>
    <t>cum</t>
  </si>
  <si>
    <t>Casting of slab, base slab  with RC concrete mix ratio of 1:2:4. base slab,Y12 at 200mm spacing.Y10 on roof slab at . This including the cover slab with the diferent dimension</t>
  </si>
  <si>
    <t>Casting of tank walls(12Mx2.2x0.2)m  with concrete mix ratio of RCC 1:2:4.</t>
  </si>
  <si>
    <t>Two coats of White washing on the external surfaces of tank, beams and columns.</t>
  </si>
  <si>
    <r>
      <rPr>
        <b/>
        <u/>
        <sz val="11"/>
        <rFont val="Arial"/>
        <family val="2"/>
      </rPr>
      <t>Excavation and Earth works .</t>
    </r>
  </si>
  <si>
    <r>
      <rPr>
        <b/>
        <sz val="11"/>
        <rFont val="Arial"/>
        <family val="2"/>
      </rPr>
      <t xml:space="preserve">Mobilization: </t>
    </r>
    <r>
      <rPr>
        <sz val="11"/>
        <rFont val="Arial"/>
        <family val="2"/>
      </rPr>
      <t>materials  and labour
mobolization, Visibility study, stake holders meeting and transportation cost.</t>
    </r>
  </si>
  <si>
    <r>
      <rPr>
        <b/>
        <sz val="11"/>
        <rFont val="Arial"/>
        <family val="2"/>
      </rPr>
      <t xml:space="preserve">Clearance: </t>
    </r>
    <r>
      <rPr>
        <sz val="11"/>
        <rFont val="Arial"/>
        <family val="2"/>
      </rPr>
      <t>Clean bushes, debris, heavy Stalwarts
and small mould away from the shallow well site 7m in every direction of the shallow well.</t>
    </r>
  </si>
  <si>
    <r>
      <rPr>
        <b/>
        <vertAlign val="subscript"/>
        <sz val="11"/>
        <rFont val="Arial"/>
        <family val="2"/>
      </rPr>
      <t>M</t>
    </r>
    <r>
      <rPr>
        <b/>
        <sz val="11"/>
        <rFont val="Arial"/>
        <family val="2"/>
      </rPr>
      <t>3</t>
    </r>
  </si>
  <si>
    <r>
      <rPr>
        <b/>
        <sz val="11"/>
        <rFont val="Arial"/>
        <family val="2"/>
      </rPr>
      <t xml:space="preserve">Extra -excavation works allowance: </t>
    </r>
    <r>
      <rPr>
        <sz val="11"/>
        <rFont val="Arial"/>
        <family val="2"/>
      </rPr>
      <t>digging
heavy bed rocks on the  bottom of the shallow well in 8% of the exavation.</t>
    </r>
  </si>
  <si>
    <r>
      <rPr>
        <b/>
        <u/>
        <sz val="11"/>
        <rFont val="Arial"/>
        <family val="2"/>
      </rPr>
      <t>Concrete rings and back filling</t>
    </r>
  </si>
  <si>
    <r>
      <rPr>
        <b/>
        <u/>
        <sz val="11"/>
        <rFont val="Arial"/>
        <family val="2"/>
      </rPr>
      <t>Dewatering: </t>
    </r>
    <r>
      <rPr>
        <b/>
        <sz val="11"/>
        <rFont val="Arial"/>
        <family val="2"/>
      </rPr>
      <t xml:space="preserve"> </t>
    </r>
    <r>
      <rPr>
        <sz val="11"/>
        <rFont val="Arial"/>
        <family val="2"/>
      </rPr>
      <t xml:space="preserve"> dewatering fuel for water pump during</t>
    </r>
    <r>
      <rPr>
        <b/>
        <sz val="11"/>
        <rFont val="Arial"/>
        <family val="2"/>
      </rPr>
      <t xml:space="preserve"> </t>
    </r>
    <r>
      <rPr>
        <sz val="11"/>
        <rFont val="Arial"/>
        <family val="2"/>
      </rPr>
      <t>well excavation.</t>
    </r>
  </si>
  <si>
    <r>
      <t>Embed U-shaped with 12mm steel bars (</t>
    </r>
    <r>
      <rPr>
        <b/>
        <i/>
        <sz val="11"/>
        <rFont val="Arial"/>
        <family val="2"/>
      </rPr>
      <t xml:space="preserve"> 40cm </t>
    </r>
    <r>
      <rPr>
        <sz val="11"/>
        <rFont val="Arial"/>
        <family val="2"/>
      </rPr>
      <t xml:space="preserve">) into rcc ring concrete to allow anchorage as instructed by the TASCO WASH </t>
    </r>
    <r>
      <rPr>
        <b/>
        <sz val="11"/>
        <rFont val="Arial"/>
        <family val="2"/>
      </rPr>
      <t xml:space="preserve"> engineer.</t>
    </r>
  </si>
  <si>
    <r>
      <t xml:space="preserve">Apply two coats of cement plastering on the ring
wall smoothly, mix ratio </t>
    </r>
    <r>
      <rPr>
        <b/>
        <sz val="11"/>
        <rFont val="Arial"/>
        <family val="2"/>
      </rPr>
      <t xml:space="preserve">1:2, </t>
    </r>
    <r>
      <rPr>
        <sz val="11"/>
        <rFont val="Arial"/>
        <family val="2"/>
      </rPr>
      <t>both internal and external top ring as instructed by the TASCO WASH engineer.</t>
    </r>
  </si>
  <si>
    <r>
      <rPr>
        <b/>
        <vertAlign val="subscript"/>
        <sz val="11"/>
        <rFont val="Arial"/>
        <family val="2"/>
      </rPr>
      <t>M</t>
    </r>
    <r>
      <rPr>
        <b/>
        <sz val="11"/>
        <rFont val="Arial"/>
        <family val="2"/>
      </rPr>
      <t>2</t>
    </r>
  </si>
  <si>
    <r>
      <rPr>
        <u/>
        <sz val="11"/>
        <rFont val="Arial"/>
        <family val="2"/>
      </rPr>
      <t>Well apron and drainage gully </t>
    </r>
  </si>
  <si>
    <r>
      <rPr>
        <sz val="11"/>
        <rFont val="Arial"/>
        <family val="2"/>
      </rPr>
      <t>50mm thick concrete mix of 1:2:4 blinding over
aproved hard-core beds to level under the apron.</t>
    </r>
  </si>
  <si>
    <r>
      <rPr>
        <sz val="11"/>
        <rFont val="Arial"/>
        <family val="2"/>
      </rPr>
      <t>lay a 50mm thick screed with awood float
followed with acement/water niro with a steel float smooth finish on concrete floor</t>
    </r>
  </si>
  <si>
    <r>
      <t>m</t>
    </r>
    <r>
      <rPr>
        <vertAlign val="superscript"/>
        <sz val="11"/>
        <rFont val="Arial"/>
        <family val="2"/>
      </rPr>
      <t>2</t>
    </r>
  </si>
  <si>
    <r>
      <t>m</t>
    </r>
    <r>
      <rPr>
        <vertAlign val="superscript"/>
        <sz val="11"/>
        <rFont val="Arial"/>
        <family val="2"/>
      </rPr>
      <t>3</t>
    </r>
  </si>
  <si>
    <t>lump</t>
  </si>
  <si>
    <r>
      <t>Provision, Installation, and testing of   1 Pc of   Grundfos   Submersible   solar   Pump Power   rating</t>
    </r>
    <r>
      <rPr>
        <sz val="11"/>
        <color rgb="FFFF0000"/>
        <rFont val="Arial"/>
        <family val="2"/>
      </rPr>
      <t xml:space="preserve"> </t>
    </r>
    <r>
      <rPr>
        <sz val="11"/>
        <rFont val="Arial"/>
        <family val="2"/>
      </rPr>
      <t xml:space="preserve">  (1.4   Kwts)   including 
 automatic water level sensor.</t>
    </r>
  </si>
  <si>
    <t>Purchase and install all the necessary pipe and GI fittings: GI unions, GI nipples , valve boxes, 2 inch Tees, stop cacks, gate valves and non return volve of 2 inch water meters, GI-HDPE adaptors.</t>
  </si>
  <si>
    <t>Supply 1 pilboard with visibilty, as well Painting visibility  logos and text on the top of tank walls, kiosks, animal troughs, water well  as per recommendations of site engineer,</t>
  </si>
  <si>
    <t xml:space="preserve"> Grand Total   - Mini-water supply system in Dhabardalool</t>
  </si>
  <si>
    <t>BOQ FOR MINI- WATER SUPPLY MINISYSTEM IN DHABARDALOOL.</t>
  </si>
  <si>
    <t>Drilling well.</t>
  </si>
  <si>
    <r>
      <rPr>
        <b/>
        <sz val="11"/>
        <rFont val="Arial"/>
        <family val="2"/>
      </rPr>
      <t xml:space="preserve">Excavation Works:  </t>
    </r>
    <r>
      <rPr>
        <sz val="11"/>
        <rFont val="Arial"/>
        <family val="2"/>
      </rPr>
      <t>Digging well pit shafts
to enough depth to reach underground water, this work includes take away the excated rocks, sand and other materials away from the shallow well 7m in every direction.</t>
    </r>
  </si>
  <si>
    <t>Hrs</t>
  </si>
  <si>
    <r>
      <rPr>
        <b/>
        <sz val="11"/>
        <rFont val="Arial"/>
        <family val="2"/>
      </rPr>
      <t xml:space="preserve">Concrete works: </t>
    </r>
    <r>
      <rPr>
        <sz val="11"/>
        <rFont val="Arial"/>
        <family val="2"/>
      </rPr>
      <t>In-situ Concrete works casted  according to instructions of TAAKULO WASH</t>
    </r>
    <r>
      <rPr>
        <b/>
        <i/>
        <sz val="11"/>
        <rFont val="Arial"/>
        <family val="2"/>
      </rPr>
      <t xml:space="preserve"> engineer.</t>
    </r>
  </si>
  <si>
    <t>Grand Total for one water well.</t>
  </si>
  <si>
    <t xml:space="preserve"> 3) BOQ of Solar system installation  and Pipeline , water pump for Dhabardalool villages.</t>
  </si>
  <si>
    <t xml:space="preserve">1) Bill of quantity of drilling well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</si>
</sst>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quot;£&quot;* #,##0.00_-;_-&quot;£&quot;* &quot;-&quot;??_-;_-@_-"/>
    <numFmt numFmtId="43" formatCode="_-* #,##0.00_-;\-* #,##0.00_-;_-* &quot;-&quot;??_-;_-@_-"/>
    <numFmt numFmtId="164" formatCode="0.0"/>
    <numFmt numFmtId="165" formatCode="0.0000"/>
    <numFmt numFmtId="166" formatCode="0.000"/>
    <numFmt numFmtId="167" formatCode="_-[$$-409]* #,##0.00_ ;_-[$$-409]* \-#,##0.00\ ;_-[$$-409]* &quot;-&quot;??_ ;_-@_ "/>
  </numFmts>
  <fonts count="24" x14ac:knownFonts="1">
    <font>
      <sz val="11"/>
      <color theme="1"/>
      <name val="Calibri"/>
      <family val="2"/>
      <scheme val="minor"/>
    </font>
    <font>
      <sz val="11"/>
      <color theme="1"/>
      <name val="Calibri"/>
      <family val="2"/>
      <scheme val="minor"/>
    </font>
    <font>
      <b/>
      <sz val="11"/>
      <color theme="1"/>
      <name val="Calibri"/>
      <family val="2"/>
      <scheme val="minor"/>
    </font>
    <font>
      <b/>
      <sz val="10"/>
      <color theme="1"/>
      <name val="Arial"/>
      <family val="2"/>
    </font>
    <font>
      <b/>
      <sz val="11"/>
      <color indexed="8"/>
      <name val="Arial"/>
      <family val="2"/>
    </font>
    <font>
      <b/>
      <sz val="11"/>
      <name val="Arial"/>
      <family val="2"/>
    </font>
    <font>
      <sz val="11"/>
      <color theme="1"/>
      <name val="Arial"/>
      <family val="2"/>
    </font>
    <font>
      <sz val="11"/>
      <color rgb="FF000000"/>
      <name val="Arial"/>
      <family val="2"/>
    </font>
    <font>
      <b/>
      <sz val="11"/>
      <color rgb="FF000000"/>
      <name val="Arial"/>
      <family val="2"/>
    </font>
    <font>
      <sz val="11"/>
      <name val="Arial"/>
      <family val="2"/>
    </font>
    <font>
      <sz val="11"/>
      <color indexed="8"/>
      <name val="Arial"/>
      <family val="2"/>
    </font>
    <font>
      <sz val="12"/>
      <name val="Arial"/>
      <family val="2"/>
    </font>
    <font>
      <b/>
      <sz val="11"/>
      <color theme="1"/>
      <name val="Arial"/>
      <family val="2"/>
    </font>
    <font>
      <vertAlign val="superscript"/>
      <sz val="11"/>
      <color theme="1"/>
      <name val="Arial"/>
      <family val="2"/>
    </font>
    <font>
      <vertAlign val="superscript"/>
      <sz val="11"/>
      <color rgb="FF000000"/>
      <name val="Arial"/>
      <family val="2"/>
    </font>
    <font>
      <b/>
      <sz val="12"/>
      <color theme="1"/>
      <name val="Arial"/>
      <family val="2"/>
    </font>
    <font>
      <b/>
      <u/>
      <sz val="11"/>
      <name val="Arial"/>
      <family val="2"/>
    </font>
    <font>
      <b/>
      <vertAlign val="subscript"/>
      <sz val="11"/>
      <name val="Arial"/>
      <family val="2"/>
    </font>
    <font>
      <b/>
      <i/>
      <sz val="11"/>
      <name val="Arial"/>
      <family val="2"/>
    </font>
    <font>
      <u/>
      <sz val="11"/>
      <name val="Arial"/>
      <family val="2"/>
    </font>
    <font>
      <b/>
      <sz val="11"/>
      <color rgb="FFC00000"/>
      <name val="Arial"/>
      <family val="2"/>
    </font>
    <font>
      <sz val="11"/>
      <color rgb="FFC00000"/>
      <name val="Arial"/>
      <family val="2"/>
    </font>
    <font>
      <vertAlign val="superscript"/>
      <sz val="11"/>
      <name val="Arial"/>
      <family val="2"/>
    </font>
    <font>
      <sz val="11"/>
      <color rgb="FFFF0000"/>
      <name val="Arial"/>
      <family val="2"/>
    </font>
  </fonts>
  <fills count="9">
    <fill>
      <patternFill patternType="none"/>
    </fill>
    <fill>
      <patternFill patternType="gray125"/>
    </fill>
    <fill>
      <patternFill patternType="solid">
        <fgColor rgb="FFFFFFCC"/>
      </patternFill>
    </fill>
    <fill>
      <patternFill patternType="solid">
        <fgColor theme="5" tint="0.39997558519241921"/>
        <bgColor indexed="64"/>
      </patternFill>
    </fill>
    <fill>
      <patternFill patternType="solid">
        <fgColor theme="5" tint="0.79998168889431442"/>
        <bgColor indexed="64"/>
      </patternFill>
    </fill>
    <fill>
      <patternFill patternType="solid">
        <fgColor theme="0"/>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rgb="FFFFFF00"/>
        <bgColor indexed="64"/>
      </patternFill>
    </fill>
  </fills>
  <borders count="42">
    <border>
      <left/>
      <right/>
      <top/>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right/>
      <top/>
      <bottom style="thin">
        <color rgb="FF000000"/>
      </bottom>
      <diagonal/>
    </border>
    <border>
      <left/>
      <right/>
      <top style="thin">
        <color indexed="64"/>
      </top>
      <bottom style="thin">
        <color indexed="64"/>
      </bottom>
      <diagonal/>
    </border>
    <border>
      <left/>
      <right style="thin">
        <color rgb="FF000000"/>
      </right>
      <top style="thin">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hair">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style="thin">
        <color indexed="64"/>
      </left>
      <right style="thin">
        <color indexed="64"/>
      </right>
      <top/>
      <bottom style="thin">
        <color indexed="64"/>
      </bottom>
      <diagonal/>
    </border>
    <border>
      <left/>
      <right style="thin">
        <color rgb="FF000000"/>
      </right>
      <top/>
      <bottom style="thin">
        <color rgb="FF000000"/>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0" fontId="1" fillId="2" borderId="1" applyNumberFormat="0" applyFont="0" applyAlignment="0" applyProtection="0"/>
    <xf numFmtId="0" fontId="2" fillId="0" borderId="2" applyNumberFormat="0" applyFill="0" applyAlignment="0" applyProtection="0"/>
  </cellStyleXfs>
  <cellXfs count="177">
    <xf numFmtId="0" fontId="0" fillId="0" borderId="0" xfId="0"/>
    <xf numFmtId="0" fontId="6" fillId="0" borderId="16" xfId="0" applyFont="1" applyBorder="1" applyAlignment="1">
      <alignment horizontal="center" vertical="top"/>
    </xf>
    <xf numFmtId="0" fontId="6" fillId="0" borderId="17" xfId="0" applyFont="1" applyBorder="1" applyAlignment="1">
      <alignment horizontal="left" vertical="top" wrapText="1"/>
    </xf>
    <xf numFmtId="0" fontId="6" fillId="0" borderId="17" xfId="0" applyFont="1" applyBorder="1" applyAlignment="1">
      <alignment vertical="top" wrapText="1"/>
    </xf>
    <xf numFmtId="0" fontId="5" fillId="3" borderId="3" xfId="0" applyFont="1" applyFill="1" applyBorder="1" applyAlignment="1">
      <alignment horizontal="center" vertical="top" wrapText="1"/>
    </xf>
    <xf numFmtId="164" fontId="8" fillId="0" borderId="3" xfId="0" applyNumberFormat="1" applyFont="1" applyBorder="1" applyAlignment="1">
      <alignment horizontal="center" vertical="top" shrinkToFit="1"/>
    </xf>
    <xf numFmtId="0" fontId="9" fillId="0" borderId="3" xfId="0" applyFont="1" applyBorder="1" applyAlignment="1">
      <alignment horizontal="left" vertical="top" wrapText="1"/>
    </xf>
    <xf numFmtId="0" fontId="9" fillId="0" borderId="8" xfId="0" applyFont="1" applyBorder="1" applyAlignment="1">
      <alignment horizontal="left" vertical="top" wrapText="1"/>
    </xf>
    <xf numFmtId="0" fontId="7" fillId="0" borderId="8" xfId="0" applyFont="1" applyBorder="1" applyAlignment="1">
      <alignment horizontal="left" vertical="center"/>
    </xf>
    <xf numFmtId="0" fontId="7" fillId="0" borderId="8" xfId="0" applyFont="1" applyBorder="1" applyAlignment="1">
      <alignment horizontal="left" vertical="top"/>
    </xf>
    <xf numFmtId="0" fontId="10" fillId="4" borderId="16" xfId="0" applyFont="1" applyFill="1" applyBorder="1" applyAlignment="1">
      <alignment horizontal="right"/>
    </xf>
    <xf numFmtId="0" fontId="6" fillId="0" borderId="13" xfId="0" applyFont="1" applyBorder="1" applyAlignment="1">
      <alignment horizontal="center" vertical="top"/>
    </xf>
    <xf numFmtId="0" fontId="6" fillId="0" borderId="14" xfId="0" applyFont="1" applyBorder="1" applyAlignment="1">
      <alignment horizontal="left" vertical="top" wrapText="1"/>
    </xf>
    <xf numFmtId="0" fontId="5" fillId="5" borderId="28" xfId="0" applyFont="1" applyFill="1" applyBorder="1" applyAlignment="1">
      <alignment wrapText="1"/>
    </xf>
    <xf numFmtId="0" fontId="9" fillId="0" borderId="28" xfId="0" applyFont="1" applyBorder="1"/>
    <xf numFmtId="0" fontId="6" fillId="0" borderId="8" xfId="0" applyFont="1" applyBorder="1" applyAlignment="1">
      <alignment wrapText="1"/>
    </xf>
    <xf numFmtId="0" fontId="9" fillId="4" borderId="8" xfId="0" applyFont="1" applyFill="1" applyBorder="1" applyAlignment="1">
      <alignment horizontal="center" vertical="top"/>
    </xf>
    <xf numFmtId="0" fontId="5" fillId="0" borderId="8" xfId="0" applyFont="1" applyBorder="1"/>
    <xf numFmtId="0" fontId="6" fillId="0" borderId="8" xfId="0" applyFont="1" applyBorder="1"/>
    <xf numFmtId="0" fontId="12" fillId="0" borderId="8" xfId="0" applyFont="1" applyBorder="1"/>
    <xf numFmtId="0" fontId="7" fillId="0" borderId="8" xfId="0" applyFont="1" applyBorder="1" applyAlignment="1">
      <alignment horizontal="center" vertical="top" wrapText="1"/>
    </xf>
    <xf numFmtId="0" fontId="7" fillId="0" borderId="8" xfId="0" applyFont="1" applyBorder="1" applyAlignment="1">
      <alignment vertical="top" wrapText="1"/>
    </xf>
    <xf numFmtId="0" fontId="6" fillId="0" borderId="8" xfId="0" applyFont="1" applyBorder="1" applyAlignment="1">
      <alignment vertical="top" wrapText="1"/>
    </xf>
    <xf numFmtId="167" fontId="7" fillId="3" borderId="3" xfId="0" applyNumberFormat="1" applyFont="1" applyFill="1" applyBorder="1" applyAlignment="1">
      <alignment horizontal="left" vertical="top" wrapText="1"/>
    </xf>
    <xf numFmtId="167" fontId="7" fillId="3" borderId="3" xfId="0" applyNumberFormat="1" applyFont="1" applyFill="1" applyBorder="1" applyAlignment="1">
      <alignment horizontal="center" vertical="top" wrapText="1"/>
    </xf>
    <xf numFmtId="167" fontId="7" fillId="0" borderId="6" xfId="2" applyNumberFormat="1" applyFont="1" applyFill="1" applyBorder="1" applyAlignment="1">
      <alignment horizontal="center" vertical="center" wrapText="1"/>
    </xf>
    <xf numFmtId="167" fontId="7" fillId="0" borderId="3" xfId="2" applyNumberFormat="1" applyFont="1" applyFill="1" applyBorder="1" applyAlignment="1">
      <alignment horizontal="center" vertical="center" wrapText="1"/>
    </xf>
    <xf numFmtId="167" fontId="7" fillId="0" borderId="6" xfId="2" applyNumberFormat="1" applyFont="1" applyFill="1" applyBorder="1" applyAlignment="1">
      <alignment horizontal="left" vertical="center" wrapText="1"/>
    </xf>
    <xf numFmtId="167" fontId="7" fillId="0" borderId="3" xfId="2" applyNumberFormat="1" applyFont="1" applyFill="1" applyBorder="1" applyAlignment="1">
      <alignment horizontal="left" vertical="center" wrapText="1"/>
    </xf>
    <xf numFmtId="167" fontId="7" fillId="0" borderId="0" xfId="2" applyNumberFormat="1" applyFont="1" applyFill="1" applyBorder="1" applyAlignment="1">
      <alignment horizontal="left" vertical="center" wrapText="1"/>
    </xf>
    <xf numFmtId="167" fontId="8" fillId="0" borderId="3" xfId="2" applyNumberFormat="1" applyFont="1" applyFill="1" applyBorder="1" applyAlignment="1">
      <alignment horizontal="left" vertical="center" wrapText="1"/>
    </xf>
    <xf numFmtId="167" fontId="6" fillId="0" borderId="14" xfId="0" applyNumberFormat="1" applyFont="1" applyBorder="1" applyAlignment="1">
      <alignment horizontal="right" vertical="top"/>
    </xf>
    <xf numFmtId="167" fontId="6" fillId="0" borderId="15" xfId="0" applyNumberFormat="1" applyFont="1" applyBorder="1" applyAlignment="1">
      <alignment horizontal="right" vertical="top"/>
    </xf>
    <xf numFmtId="167" fontId="6" fillId="0" borderId="17" xfId="0" applyNumberFormat="1" applyFont="1" applyBorder="1" applyAlignment="1">
      <alignment vertical="top"/>
    </xf>
    <xf numFmtId="167" fontId="6" fillId="0" borderId="18" xfId="0" applyNumberFormat="1" applyFont="1" applyBorder="1" applyAlignment="1">
      <alignment horizontal="right" vertical="top"/>
    </xf>
    <xf numFmtId="167" fontId="6" fillId="0" borderId="18" xfId="0" applyNumberFormat="1" applyFont="1" applyBorder="1" applyAlignment="1">
      <alignment vertical="top"/>
    </xf>
    <xf numFmtId="167" fontId="7" fillId="0" borderId="8" xfId="0" applyNumberFormat="1" applyFont="1" applyBorder="1" applyAlignment="1">
      <alignment horizontal="left" vertical="top"/>
    </xf>
    <xf numFmtId="167" fontId="4" fillId="4" borderId="18" xfId="2" applyNumberFormat="1" applyFont="1" applyFill="1" applyBorder="1" applyAlignment="1">
      <alignment horizontal="right"/>
    </xf>
    <xf numFmtId="167" fontId="11" fillId="0" borderId="8" xfId="0" applyNumberFormat="1" applyFont="1" applyBorder="1" applyAlignment="1">
      <alignment horizontal="center"/>
    </xf>
    <xf numFmtId="167" fontId="11" fillId="0" borderId="30" xfId="0" applyNumberFormat="1" applyFont="1" applyBorder="1" applyAlignment="1">
      <alignment horizontal="center"/>
    </xf>
    <xf numFmtId="167" fontId="11" fillId="0" borderId="31" xfId="0" applyNumberFormat="1" applyFont="1" applyBorder="1" applyAlignment="1">
      <alignment horizontal="center"/>
    </xf>
    <xf numFmtId="167" fontId="5" fillId="4" borderId="8" xfId="2" applyNumberFormat="1" applyFont="1" applyFill="1" applyBorder="1" applyAlignment="1">
      <alignment horizontal="center" vertical="center"/>
    </xf>
    <xf numFmtId="167" fontId="5" fillId="4" borderId="8" xfId="0" applyNumberFormat="1" applyFont="1" applyFill="1" applyBorder="1" applyAlignment="1">
      <alignment vertical="top" wrapText="1"/>
    </xf>
    <xf numFmtId="167" fontId="12" fillId="0" borderId="8" xfId="2" applyNumberFormat="1" applyFont="1" applyBorder="1" applyAlignment="1">
      <alignment vertical="center"/>
    </xf>
    <xf numFmtId="167" fontId="12" fillId="0" borderId="8" xfId="2" applyNumberFormat="1" applyFont="1" applyBorder="1" applyAlignment="1">
      <alignment horizontal="center" vertical="center"/>
    </xf>
    <xf numFmtId="167" fontId="7" fillId="0" borderId="8" xfId="2" applyNumberFormat="1" applyFont="1" applyFill="1" applyBorder="1" applyAlignment="1" applyProtection="1">
      <alignment horizontal="center" vertical="center" wrapText="1"/>
      <protection locked="0"/>
    </xf>
    <xf numFmtId="167" fontId="6" fillId="0" borderId="8" xfId="2" applyNumberFormat="1" applyFont="1" applyFill="1" applyBorder="1" applyAlignment="1" applyProtection="1">
      <alignment horizontal="center" vertical="center" wrapText="1"/>
    </xf>
    <xf numFmtId="167" fontId="6" fillId="0" borderId="8" xfId="2" applyNumberFormat="1" applyFont="1" applyFill="1" applyBorder="1" applyAlignment="1" applyProtection="1">
      <alignment horizontal="center" vertical="center"/>
      <protection locked="0"/>
    </xf>
    <xf numFmtId="167" fontId="12" fillId="0" borderId="8" xfId="2" applyNumberFormat="1" applyFont="1" applyFill="1" applyBorder="1" applyAlignment="1">
      <alignment horizontal="center" vertical="center"/>
    </xf>
    <xf numFmtId="167" fontId="4" fillId="7" borderId="32" xfId="2" applyNumberFormat="1" applyFont="1" applyFill="1" applyBorder="1" applyAlignment="1">
      <alignment horizontal="center" vertical="center"/>
    </xf>
    <xf numFmtId="0" fontId="5" fillId="3" borderId="7" xfId="0" applyFont="1" applyFill="1" applyBorder="1" applyAlignment="1">
      <alignment horizontal="left" vertical="top" wrapText="1"/>
    </xf>
    <xf numFmtId="0" fontId="6" fillId="0" borderId="14" xfId="0" applyFont="1" applyBorder="1" applyAlignment="1">
      <alignment horizontal="left" vertical="top"/>
    </xf>
    <xf numFmtId="0" fontId="6" fillId="0" borderId="17" xfId="0" applyFont="1" applyBorder="1" applyAlignment="1">
      <alignment horizontal="left" vertical="top"/>
    </xf>
    <xf numFmtId="0" fontId="11" fillId="0" borderId="8" xfId="0" applyFont="1" applyBorder="1" applyAlignment="1">
      <alignment horizontal="left"/>
    </xf>
    <xf numFmtId="0" fontId="11" fillId="0" borderId="31" xfId="0" applyFont="1" applyBorder="1" applyAlignment="1">
      <alignment horizontal="left"/>
    </xf>
    <xf numFmtId="0" fontId="5" fillId="4" borderId="8" xfId="0" applyFont="1" applyFill="1" applyBorder="1" applyAlignment="1">
      <alignment horizontal="left" vertical="top" wrapText="1"/>
    </xf>
    <xf numFmtId="0" fontId="12" fillId="0" borderId="8" xfId="0" applyFont="1" applyBorder="1" applyAlignment="1">
      <alignment horizontal="left" vertical="center"/>
    </xf>
    <xf numFmtId="0" fontId="7" fillId="0" borderId="8" xfId="0" applyFont="1" applyBorder="1" applyAlignment="1">
      <alignment horizontal="left" vertical="center" wrapText="1"/>
    </xf>
    <xf numFmtId="0" fontId="6" fillId="0" borderId="8" xfId="0" applyFont="1" applyBorder="1" applyAlignment="1">
      <alignment horizontal="left" vertical="center"/>
    </xf>
    <xf numFmtId="0" fontId="5" fillId="3" borderId="3" xfId="0" applyFont="1" applyFill="1" applyBorder="1" applyAlignment="1">
      <alignment horizontal="left" vertical="top" wrapText="1"/>
    </xf>
    <xf numFmtId="1" fontId="7" fillId="0" borderId="4" xfId="0" applyNumberFormat="1" applyFont="1" applyBorder="1" applyAlignment="1">
      <alignment horizontal="left" vertical="center" shrinkToFit="1"/>
    </xf>
    <xf numFmtId="1" fontId="7" fillId="0" borderId="11" xfId="0" applyNumberFormat="1" applyFont="1" applyBorder="1" applyAlignment="1">
      <alignment horizontal="left" vertical="center" shrinkToFit="1"/>
    </xf>
    <xf numFmtId="164" fontId="8" fillId="0" borderId="0" xfId="0" applyNumberFormat="1" applyFont="1" applyAlignment="1">
      <alignment horizontal="center" vertical="top" shrinkToFit="1"/>
    </xf>
    <xf numFmtId="0" fontId="6" fillId="0" borderId="0" xfId="0" applyFont="1" applyAlignment="1">
      <alignment wrapText="1"/>
    </xf>
    <xf numFmtId="0" fontId="6" fillId="0" borderId="0" xfId="0" applyFont="1" applyAlignment="1">
      <alignment horizontal="left" vertical="top"/>
    </xf>
    <xf numFmtId="167" fontId="6" fillId="0" borderId="0" xfId="0" applyNumberFormat="1" applyFont="1" applyAlignment="1">
      <alignment horizontal="left" vertical="top"/>
    </xf>
    <xf numFmtId="0" fontId="6" fillId="0" borderId="8" xfId="0" applyFont="1" applyBorder="1" applyAlignment="1">
      <alignment horizontal="left" vertical="top"/>
    </xf>
    <xf numFmtId="0" fontId="5" fillId="0" borderId="36" xfId="0" applyFont="1" applyBorder="1" applyAlignment="1">
      <alignment horizontal="left" vertical="top" wrapText="1"/>
    </xf>
    <xf numFmtId="0" fontId="5" fillId="0" borderId="36" xfId="0" applyFont="1" applyBorder="1" applyAlignment="1">
      <alignment horizontal="left" vertical="top" wrapText="1" indent="9"/>
    </xf>
    <xf numFmtId="167" fontId="5" fillId="0" borderId="36" xfId="0" applyNumberFormat="1" applyFont="1" applyBorder="1" applyAlignment="1">
      <alignment horizontal="left" vertical="top" wrapText="1"/>
    </xf>
    <xf numFmtId="167" fontId="5" fillId="0" borderId="36" xfId="0" applyNumberFormat="1" applyFont="1" applyBorder="1" applyAlignment="1">
      <alignment horizontal="left" vertical="top" wrapText="1" indent="2"/>
    </xf>
    <xf numFmtId="0" fontId="7" fillId="0" borderId="3" xfId="0" applyFont="1" applyBorder="1" applyAlignment="1">
      <alignment horizontal="left" wrapText="1"/>
    </xf>
    <xf numFmtId="167" fontId="7" fillId="0" borderId="3" xfId="0" applyNumberFormat="1" applyFont="1" applyBorder="1" applyAlignment="1">
      <alignment horizontal="left" wrapText="1"/>
    </xf>
    <xf numFmtId="164" fontId="7" fillId="0" borderId="3" xfId="0" applyNumberFormat="1" applyFont="1" applyBorder="1" applyAlignment="1">
      <alignment horizontal="left" vertical="top" shrinkToFit="1"/>
    </xf>
    <xf numFmtId="167" fontId="7" fillId="0" borderId="3" xfId="0" applyNumberFormat="1" applyFont="1" applyBorder="1" applyAlignment="1">
      <alignment horizontal="left" vertical="center" wrapText="1"/>
    </xf>
    <xf numFmtId="0" fontId="7" fillId="0" borderId="3" xfId="0" applyFont="1" applyBorder="1" applyAlignment="1">
      <alignment horizontal="left" vertical="top" wrapText="1"/>
    </xf>
    <xf numFmtId="0" fontId="5" fillId="0" borderId="3" xfId="0" applyFont="1" applyBorder="1" applyAlignment="1">
      <alignment horizontal="left" vertical="top" wrapText="1"/>
    </xf>
    <xf numFmtId="1" fontId="7" fillId="0" borderId="3" xfId="0" applyNumberFormat="1" applyFont="1" applyBorder="1" applyAlignment="1">
      <alignment horizontal="left" vertical="center" shrinkToFit="1"/>
    </xf>
    <xf numFmtId="0" fontId="5" fillId="0" borderId="3" xfId="0" applyFont="1" applyBorder="1" applyAlignment="1">
      <alignment horizontal="left" vertical="center" wrapText="1"/>
    </xf>
    <xf numFmtId="0" fontId="7" fillId="0" borderId="3" xfId="0" applyFont="1" applyBorder="1" applyAlignment="1">
      <alignment horizontal="left" vertical="center" wrapText="1"/>
    </xf>
    <xf numFmtId="2" fontId="7" fillId="0" borderId="3" xfId="0" applyNumberFormat="1" applyFont="1" applyBorder="1" applyAlignment="1">
      <alignment horizontal="left" vertical="center" shrinkToFit="1"/>
    </xf>
    <xf numFmtId="165" fontId="7" fillId="0" borderId="3" xfId="0" applyNumberFormat="1" applyFont="1" applyBorder="1" applyAlignment="1">
      <alignment horizontal="left" vertical="center" shrinkToFit="1"/>
    </xf>
    <xf numFmtId="167" fontId="8" fillId="0" borderId="3" xfId="2" applyNumberFormat="1" applyFont="1" applyFill="1" applyBorder="1" applyAlignment="1">
      <alignment horizontal="left" wrapText="1"/>
    </xf>
    <xf numFmtId="0" fontId="17" fillId="0" borderId="3" xfId="0" applyFont="1" applyBorder="1" applyAlignment="1">
      <alignment horizontal="left" vertical="top" wrapText="1"/>
    </xf>
    <xf numFmtId="167" fontId="7" fillId="0" borderId="3" xfId="2" applyNumberFormat="1" applyFont="1" applyFill="1" applyBorder="1" applyAlignment="1">
      <alignment horizontal="center" vertical="top" wrapText="1"/>
    </xf>
    <xf numFmtId="167" fontId="7" fillId="0" borderId="3" xfId="2" applyNumberFormat="1" applyFont="1" applyFill="1" applyBorder="1" applyAlignment="1">
      <alignment horizontal="left" vertical="top" wrapText="1"/>
    </xf>
    <xf numFmtId="2" fontId="7" fillId="0" borderId="3" xfId="0" applyNumberFormat="1" applyFont="1" applyBorder="1" applyAlignment="1">
      <alignment horizontal="left" vertical="top" shrinkToFit="1"/>
    </xf>
    <xf numFmtId="167" fontId="8" fillId="0" borderId="1" xfId="3" applyNumberFormat="1" applyFont="1" applyFill="1" applyAlignment="1">
      <alignment horizontal="left" wrapText="1"/>
    </xf>
    <xf numFmtId="167" fontId="7" fillId="0" borderId="3" xfId="0" applyNumberFormat="1" applyFont="1" applyBorder="1" applyAlignment="1">
      <alignment horizontal="center" vertical="center" wrapText="1"/>
    </xf>
    <xf numFmtId="166" fontId="7" fillId="0" borderId="3" xfId="0" applyNumberFormat="1" applyFont="1" applyBorder="1" applyAlignment="1">
      <alignment horizontal="left" vertical="center" shrinkToFit="1"/>
    </xf>
    <xf numFmtId="0" fontId="7" fillId="0" borderId="4" xfId="0" applyFont="1" applyBorder="1" applyAlignment="1">
      <alignment horizontal="left" vertical="center" wrapText="1"/>
    </xf>
    <xf numFmtId="167" fontId="8" fillId="0" borderId="6" xfId="2" applyNumberFormat="1" applyFont="1" applyFill="1" applyBorder="1" applyAlignment="1">
      <alignment horizontal="left" vertical="center" wrapText="1"/>
    </xf>
    <xf numFmtId="0" fontId="7" fillId="0" borderId="9" xfId="0" applyFont="1" applyBorder="1" applyAlignment="1">
      <alignment horizontal="left" wrapText="1"/>
    </xf>
    <xf numFmtId="167" fontId="7" fillId="0" borderId="8" xfId="0" applyNumberFormat="1" applyFont="1" applyBorder="1" applyAlignment="1">
      <alignment horizontal="left" wrapText="1"/>
    </xf>
    <xf numFmtId="167" fontId="8" fillId="0" borderId="10" xfId="2" applyNumberFormat="1" applyFont="1" applyFill="1" applyBorder="1" applyAlignment="1">
      <alignment horizontal="left" wrapText="1"/>
    </xf>
    <xf numFmtId="0" fontId="7" fillId="0" borderId="0" xfId="0" applyFont="1" applyAlignment="1">
      <alignment horizontal="center" wrapText="1"/>
    </xf>
    <xf numFmtId="0" fontId="5" fillId="0" borderId="0" xfId="0" applyFont="1" applyAlignment="1">
      <alignment horizontal="left" vertical="top" wrapText="1"/>
    </xf>
    <xf numFmtId="167" fontId="7" fillId="0" borderId="0" xfId="0" applyNumberFormat="1" applyFont="1" applyAlignment="1">
      <alignment horizontal="left" wrapText="1"/>
    </xf>
    <xf numFmtId="167" fontId="8" fillId="0" borderId="0" xfId="0" applyNumberFormat="1" applyFont="1" applyAlignment="1">
      <alignment horizontal="left" wrapText="1"/>
    </xf>
    <xf numFmtId="0" fontId="5" fillId="3" borderId="8" xfId="0" applyFont="1" applyFill="1" applyBorder="1"/>
    <xf numFmtId="0" fontId="9" fillId="0" borderId="8" xfId="0" applyFont="1" applyBorder="1" applyAlignment="1">
      <alignment horizontal="center" vertical="top"/>
    </xf>
    <xf numFmtId="0" fontId="9" fillId="0" borderId="8" xfId="0" applyFont="1" applyBorder="1" applyAlignment="1">
      <alignment horizontal="left" vertical="center"/>
    </xf>
    <xf numFmtId="167" fontId="9" fillId="0" borderId="8" xfId="0" applyNumberFormat="1" applyFont="1" applyBorder="1" applyAlignment="1">
      <alignment horizontal="right" vertical="center"/>
    </xf>
    <xf numFmtId="167" fontId="9" fillId="0" borderId="8" xfId="1" applyNumberFormat="1" applyFont="1" applyFill="1" applyBorder="1" applyAlignment="1">
      <alignment horizontal="right" vertical="center"/>
    </xf>
    <xf numFmtId="44" fontId="9" fillId="0" borderId="8" xfId="2" applyFont="1" applyFill="1" applyBorder="1" applyAlignment="1">
      <alignment horizontal="left" vertical="center"/>
    </xf>
    <xf numFmtId="44" fontId="9" fillId="0" borderId="8" xfId="2" applyFont="1" applyFill="1" applyBorder="1" applyAlignment="1">
      <alignment vertical="top" wrapText="1"/>
    </xf>
    <xf numFmtId="0" fontId="5" fillId="0" borderId="8" xfId="0" applyFont="1" applyBorder="1" applyAlignment="1">
      <alignment horizontal="center" vertical="center"/>
    </xf>
    <xf numFmtId="0" fontId="5" fillId="0" borderId="8" xfId="0" applyFont="1" applyBorder="1" applyAlignment="1">
      <alignment horizontal="left" vertical="center"/>
    </xf>
    <xf numFmtId="167" fontId="5" fillId="0" borderId="8" xfId="0" applyNumberFormat="1" applyFont="1" applyBorder="1" applyAlignment="1">
      <alignment horizontal="center" vertical="center"/>
    </xf>
    <xf numFmtId="167" fontId="5" fillId="0" borderId="8" xfId="1" applyNumberFormat="1" applyFont="1" applyFill="1" applyBorder="1" applyAlignment="1">
      <alignment horizontal="right" vertical="center"/>
    </xf>
    <xf numFmtId="0" fontId="7" fillId="0" borderId="0" xfId="0" applyFont="1" applyAlignment="1">
      <alignment vertical="center" wrapText="1"/>
    </xf>
    <xf numFmtId="0" fontId="7" fillId="0" borderId="0" xfId="0" applyFont="1" applyAlignment="1">
      <alignment horizontal="left" vertical="top"/>
    </xf>
    <xf numFmtId="0" fontId="9" fillId="0" borderId="0" xfId="0" applyFont="1" applyAlignment="1">
      <alignment vertical="center" wrapText="1"/>
    </xf>
    <xf numFmtId="0" fontId="5" fillId="6" borderId="8" xfId="0" applyFont="1" applyFill="1" applyBorder="1" applyAlignment="1">
      <alignment horizontal="center" wrapText="1"/>
    </xf>
    <xf numFmtId="167" fontId="5" fillId="6" borderId="8" xfId="0" applyNumberFormat="1" applyFont="1" applyFill="1" applyBorder="1" applyAlignment="1">
      <alignment horizontal="center" wrapText="1"/>
    </xf>
    <xf numFmtId="167" fontId="12" fillId="6" borderId="8" xfId="2" applyNumberFormat="1" applyFont="1" applyFill="1" applyBorder="1" applyAlignment="1">
      <alignment horizontal="left"/>
    </xf>
    <xf numFmtId="0" fontId="9" fillId="0" borderId="4" xfId="0" applyFont="1" applyBorder="1" applyAlignment="1">
      <alignment horizontal="left" vertical="top" wrapText="1"/>
    </xf>
    <xf numFmtId="1" fontId="7" fillId="0" borderId="37" xfId="0" applyNumberFormat="1" applyFont="1" applyBorder="1" applyAlignment="1">
      <alignment horizontal="left" vertical="center" shrinkToFit="1"/>
    </xf>
    <xf numFmtId="0" fontId="7" fillId="0" borderId="31" xfId="0" applyFont="1" applyBorder="1" applyAlignment="1">
      <alignment horizontal="left" vertical="center"/>
    </xf>
    <xf numFmtId="167" fontId="7" fillId="0" borderId="38" xfId="2" applyNumberFormat="1" applyFont="1" applyFill="1" applyBorder="1" applyAlignment="1">
      <alignment horizontal="center" vertical="center" wrapText="1"/>
    </xf>
    <xf numFmtId="1" fontId="7" fillId="0" borderId="39" xfId="0" applyNumberFormat="1" applyFont="1" applyBorder="1" applyAlignment="1">
      <alignment horizontal="left" vertical="center" shrinkToFit="1"/>
    </xf>
    <xf numFmtId="0" fontId="7" fillId="0" borderId="40" xfId="0" applyFont="1" applyBorder="1" applyAlignment="1">
      <alignment horizontal="left" vertical="center"/>
    </xf>
    <xf numFmtId="167" fontId="7" fillId="0" borderId="41" xfId="2" applyNumberFormat="1" applyFont="1" applyFill="1" applyBorder="1" applyAlignment="1">
      <alignment horizontal="center" vertical="center" wrapText="1"/>
    </xf>
    <xf numFmtId="1" fontId="7" fillId="0" borderId="8" xfId="0" applyNumberFormat="1" applyFont="1" applyBorder="1" applyAlignment="1">
      <alignment horizontal="left" vertical="center" wrapText="1" shrinkToFit="1"/>
    </xf>
    <xf numFmtId="1" fontId="7" fillId="0" borderId="8" xfId="0" applyNumberFormat="1" applyFont="1" applyBorder="1" applyAlignment="1">
      <alignment horizontal="center" vertical="center" wrapText="1" shrinkToFit="1"/>
    </xf>
    <xf numFmtId="167" fontId="7" fillId="0" borderId="8" xfId="2" applyNumberFormat="1" applyFont="1" applyFill="1" applyBorder="1" applyAlignment="1">
      <alignment horizontal="center" vertical="center" wrapText="1"/>
    </xf>
    <xf numFmtId="0" fontId="5" fillId="7" borderId="33" xfId="0" applyFont="1" applyFill="1" applyBorder="1" applyAlignment="1">
      <alignment horizontal="center" vertical="center"/>
    </xf>
    <xf numFmtId="0" fontId="5" fillId="7" borderId="34" xfId="0" applyFont="1" applyFill="1" applyBorder="1" applyAlignment="1">
      <alignment horizontal="center" vertical="center"/>
    </xf>
    <xf numFmtId="0" fontId="5" fillId="7" borderId="35" xfId="0" applyFont="1" applyFill="1" applyBorder="1" applyAlignment="1">
      <alignment horizontal="center" vertical="center"/>
    </xf>
    <xf numFmtId="0" fontId="5" fillId="4" borderId="11" xfId="0" applyFont="1" applyFill="1" applyBorder="1" applyAlignment="1">
      <alignment horizontal="center" vertical="top" wrapText="1"/>
    </xf>
    <xf numFmtId="0" fontId="5" fillId="4" borderId="20" xfId="0" applyFont="1" applyFill="1" applyBorder="1" applyAlignment="1">
      <alignment horizontal="center" vertical="top" wrapText="1"/>
    </xf>
    <xf numFmtId="0" fontId="5" fillId="4" borderId="12" xfId="0" applyFont="1" applyFill="1" applyBorder="1" applyAlignment="1">
      <alignment horizontal="center" vertical="top" wrapText="1"/>
    </xf>
    <xf numFmtId="0" fontId="5" fillId="4" borderId="8" xfId="0" applyFont="1" applyFill="1" applyBorder="1" applyAlignment="1">
      <alignment horizontal="center" vertical="top" wrapText="1"/>
    </xf>
    <xf numFmtId="0" fontId="12" fillId="0" borderId="8" xfId="0" applyFont="1" applyBorder="1" applyAlignment="1">
      <alignment horizontal="center"/>
    </xf>
    <xf numFmtId="0" fontId="5" fillId="0" borderId="8" xfId="0" applyFont="1" applyBorder="1" applyAlignment="1">
      <alignment horizontal="center" wrapText="1"/>
    </xf>
    <xf numFmtId="0" fontId="5" fillId="6" borderId="8" xfId="0" applyFont="1" applyFill="1" applyBorder="1" applyAlignment="1">
      <alignment horizontal="center" wrapText="1"/>
    </xf>
    <xf numFmtId="0" fontId="4" fillId="0" borderId="8" xfId="0" applyFont="1" applyBorder="1" applyAlignment="1">
      <alignment horizontal="center" vertical="center" wrapText="1"/>
    </xf>
    <xf numFmtId="0" fontId="5" fillId="3" borderId="19" xfId="0" applyFont="1" applyFill="1" applyBorder="1" applyAlignment="1">
      <alignment horizontal="center" vertical="center" wrapText="1"/>
    </xf>
    <xf numFmtId="0" fontId="8" fillId="0" borderId="11" xfId="0" applyFont="1" applyBorder="1" applyAlignment="1">
      <alignment horizontal="center" vertical="top"/>
    </xf>
    <xf numFmtId="0" fontId="8" fillId="0" borderId="20" xfId="0" applyFont="1" applyBorder="1" applyAlignment="1">
      <alignment horizontal="center" vertical="top"/>
    </xf>
    <xf numFmtId="0" fontId="8" fillId="0" borderId="21" xfId="0" applyFont="1" applyBorder="1" applyAlignment="1">
      <alignment horizontal="center" vertical="top"/>
    </xf>
    <xf numFmtId="0" fontId="4" fillId="4" borderId="22" xfId="0" applyFont="1" applyFill="1" applyBorder="1" applyAlignment="1">
      <alignment horizontal="center" wrapText="1"/>
    </xf>
    <xf numFmtId="0" fontId="4" fillId="4" borderId="23" xfId="0" applyFont="1" applyFill="1" applyBorder="1" applyAlignment="1">
      <alignment horizontal="center" wrapText="1"/>
    </xf>
    <xf numFmtId="0" fontId="4" fillId="4" borderId="24" xfId="0" applyFont="1" applyFill="1" applyBorder="1" applyAlignment="1">
      <alignment horizontal="center" wrapText="1"/>
    </xf>
    <xf numFmtId="0" fontId="5" fillId="5" borderId="11" xfId="0" applyFont="1" applyFill="1" applyBorder="1" applyAlignment="1">
      <alignment horizontal="center" vertical="center"/>
    </xf>
    <xf numFmtId="0" fontId="5" fillId="5" borderId="20" xfId="0" applyFont="1" applyFill="1" applyBorder="1" applyAlignment="1">
      <alignment horizontal="center" vertical="center"/>
    </xf>
    <xf numFmtId="0" fontId="5" fillId="5" borderId="29" xfId="0" applyFont="1" applyFill="1" applyBorder="1" applyAlignment="1">
      <alignment horizontal="center" vertical="center"/>
    </xf>
    <xf numFmtId="0" fontId="5" fillId="0" borderId="4" xfId="0" applyFont="1" applyBorder="1" applyAlignment="1">
      <alignment horizontal="left" vertical="top" wrapText="1"/>
    </xf>
    <xf numFmtId="0" fontId="5" fillId="0" borderId="5" xfId="0" applyFont="1" applyBorder="1" applyAlignment="1">
      <alignment horizontal="left" vertical="top" wrapText="1"/>
    </xf>
    <xf numFmtId="0" fontId="5" fillId="0" borderId="6" xfId="0" applyFont="1" applyBorder="1" applyAlignment="1">
      <alignment horizontal="left" vertical="top" wrapText="1"/>
    </xf>
    <xf numFmtId="0" fontId="3" fillId="3" borderId="8" xfId="0" applyFont="1" applyFill="1" applyBorder="1" applyAlignment="1">
      <alignment horizontal="center" vertical="top"/>
    </xf>
    <xf numFmtId="0" fontId="4" fillId="3" borderId="13" xfId="0" applyFont="1" applyFill="1" applyBorder="1" applyAlignment="1">
      <alignment horizontal="center" vertical="center" wrapText="1"/>
    </xf>
    <xf numFmtId="0" fontId="4" fillId="3" borderId="25"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4" fillId="3" borderId="26" xfId="0" applyFont="1" applyFill="1" applyBorder="1" applyAlignment="1">
      <alignment horizontal="center" vertical="center" wrapText="1"/>
    </xf>
    <xf numFmtId="0" fontId="4" fillId="3" borderId="14" xfId="0" applyFont="1" applyFill="1" applyBorder="1" applyAlignment="1">
      <alignment horizontal="left" vertical="center"/>
    </xf>
    <xf numFmtId="0" fontId="4" fillId="3" borderId="26" xfId="0" applyFont="1" applyFill="1" applyBorder="1" applyAlignment="1">
      <alignment horizontal="left" vertical="center"/>
    </xf>
    <xf numFmtId="0" fontId="5" fillId="3" borderId="14" xfId="0" applyFont="1" applyFill="1" applyBorder="1" applyAlignment="1">
      <alignment horizontal="left" vertical="center"/>
    </xf>
    <xf numFmtId="0" fontId="5" fillId="3" borderId="26" xfId="0" applyFont="1" applyFill="1" applyBorder="1" applyAlignment="1">
      <alignment horizontal="left" vertical="center"/>
    </xf>
    <xf numFmtId="167" fontId="4" fillId="3" borderId="14" xfId="0" applyNumberFormat="1" applyFont="1" applyFill="1" applyBorder="1" applyAlignment="1">
      <alignment horizontal="center" vertical="center" wrapText="1"/>
    </xf>
    <xf numFmtId="167" fontId="4" fillId="3" borderId="26" xfId="0" applyNumberFormat="1" applyFont="1" applyFill="1" applyBorder="1" applyAlignment="1">
      <alignment horizontal="center" vertical="center" wrapText="1"/>
    </xf>
    <xf numFmtId="167" fontId="4" fillId="3" borderId="15" xfId="0" applyNumberFormat="1" applyFont="1" applyFill="1" applyBorder="1" applyAlignment="1">
      <alignment horizontal="center" vertical="center" wrapText="1"/>
    </xf>
    <xf numFmtId="167" fontId="4" fillId="3" borderId="27" xfId="0" applyNumberFormat="1" applyFont="1" applyFill="1" applyBorder="1" applyAlignment="1">
      <alignment horizontal="center" vertical="center" wrapText="1"/>
    </xf>
    <xf numFmtId="0" fontId="5" fillId="0" borderId="1" xfId="3" applyFont="1" applyFill="1" applyAlignment="1">
      <alignment horizontal="left" vertical="top" wrapText="1"/>
    </xf>
    <xf numFmtId="0" fontId="9" fillId="0" borderId="4" xfId="0" applyFont="1" applyBorder="1" applyAlignment="1">
      <alignment horizontal="left" vertical="top" wrapText="1"/>
    </xf>
    <xf numFmtId="0" fontId="9" fillId="0" borderId="5" xfId="0" applyFont="1" applyBorder="1" applyAlignment="1">
      <alignment horizontal="left" vertical="top" wrapText="1"/>
    </xf>
    <xf numFmtId="0" fontId="9" fillId="0" borderId="6" xfId="0" applyFont="1" applyBorder="1" applyAlignment="1">
      <alignment horizontal="left" vertical="top" wrapText="1"/>
    </xf>
    <xf numFmtId="0" fontId="5" fillId="0" borderId="8" xfId="0" applyFont="1" applyBorder="1" applyAlignment="1">
      <alignment horizontal="left" vertical="top" wrapText="1"/>
    </xf>
    <xf numFmtId="0" fontId="5" fillId="3" borderId="8" xfId="0" applyFont="1" applyFill="1" applyBorder="1" applyAlignment="1">
      <alignment horizontal="center"/>
    </xf>
    <xf numFmtId="0" fontId="20" fillId="3" borderId="8" xfId="0" applyFont="1" applyFill="1" applyBorder="1" applyAlignment="1">
      <alignment horizontal="center" vertical="center"/>
    </xf>
    <xf numFmtId="0" fontId="21" fillId="3" borderId="8" xfId="0" applyFont="1" applyFill="1" applyBorder="1" applyAlignment="1">
      <alignment horizontal="center" vertical="center"/>
    </xf>
    <xf numFmtId="0" fontId="15" fillId="0" borderId="8" xfId="0" applyFont="1" applyBorder="1" applyAlignment="1">
      <alignment horizontal="center"/>
    </xf>
    <xf numFmtId="0" fontId="12" fillId="3" borderId="8" xfId="4" applyFont="1" applyFill="1" applyBorder="1" applyAlignment="1">
      <alignment horizontal="center" wrapText="1"/>
    </xf>
    <xf numFmtId="0" fontId="5" fillId="8" borderId="4" xfId="0" applyFont="1" applyFill="1" applyBorder="1" applyAlignment="1">
      <alignment horizontal="left" vertical="top" wrapText="1"/>
    </xf>
    <xf numFmtId="0" fontId="5" fillId="8" borderId="5" xfId="0" applyFont="1" applyFill="1" applyBorder="1" applyAlignment="1">
      <alignment horizontal="left" vertical="top" wrapText="1"/>
    </xf>
    <xf numFmtId="0" fontId="5" fillId="8" borderId="6" xfId="0" applyFont="1" applyFill="1" applyBorder="1" applyAlignment="1">
      <alignment horizontal="left" vertical="top" wrapText="1"/>
    </xf>
    <xf numFmtId="0" fontId="9" fillId="0" borderId="8" xfId="0" applyFont="1" applyBorder="1" applyAlignment="1">
      <alignment vertical="top" wrapText="1"/>
    </xf>
  </cellXfs>
  <cellStyles count="5">
    <cellStyle name="Comma" xfId="1" builtinId="3"/>
    <cellStyle name="Currency" xfId="2" builtinId="4"/>
    <cellStyle name="Normal" xfId="0" builtinId="0"/>
    <cellStyle name="Note" xfId="3" builtinId="10"/>
    <cellStyle name="Total" xfId="4" builtinId="2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139700</xdr:colOff>
      <xdr:row>0</xdr:row>
      <xdr:rowOff>171450</xdr:rowOff>
    </xdr:from>
    <xdr:to>
      <xdr:col>1</xdr:col>
      <xdr:colOff>2120900</xdr:colOff>
      <xdr:row>0</xdr:row>
      <xdr:rowOff>782638</xdr:rowOff>
    </xdr:to>
    <xdr:pic>
      <xdr:nvPicPr>
        <xdr:cNvPr id="2" name="Picture 1">
          <a:extLst>
            <a:ext uri="{FF2B5EF4-FFF2-40B4-BE49-F238E27FC236}">
              <a16:creationId xmlns:a16="http://schemas.microsoft.com/office/drawing/2014/main" id="{37F76C19-132C-40C0-A31A-7D72D992C00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9700" y="171450"/>
          <a:ext cx="2444750" cy="61118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97"/>
  <sheetViews>
    <sheetView tabSelected="1" view="pageBreakPreview" zoomScale="95" zoomScaleNormal="100" workbookViewId="0">
      <selection activeCell="B93" sqref="B93"/>
    </sheetView>
  </sheetViews>
  <sheetFormatPr defaultColWidth="8.90625" defaultRowHeight="14" x14ac:dyDescent="0.35"/>
  <cols>
    <col min="1" max="1" width="6.6328125" style="64" customWidth="1"/>
    <col min="2" max="2" width="67.08984375" style="64" customWidth="1"/>
    <col min="3" max="3" width="9.1796875" style="64" customWidth="1"/>
    <col min="4" max="4" width="10.6328125" style="64" customWidth="1"/>
    <col min="5" max="5" width="11.453125" style="65" customWidth="1"/>
    <col min="6" max="6" width="16" style="65" customWidth="1"/>
    <col min="7" max="11" width="8.90625" style="64"/>
    <col min="12" max="12" width="13.81640625" style="64" customWidth="1"/>
    <col min="13" max="16384" width="8.90625" style="64"/>
  </cols>
  <sheetData>
    <row r="1" spans="1:6" ht="69.5" customHeight="1" x14ac:dyDescent="0.35"/>
    <row r="2" spans="1:6" ht="15.5" x14ac:dyDescent="0.35">
      <c r="A2" s="66"/>
      <c r="B2" s="171" t="s">
        <v>126</v>
      </c>
      <c r="C2" s="171"/>
      <c r="D2" s="171"/>
      <c r="E2" s="171"/>
      <c r="F2" s="171"/>
    </row>
    <row r="3" spans="1:6" ht="15" customHeight="1" x14ac:dyDescent="0.3">
      <c r="A3" s="172" t="s">
        <v>133</v>
      </c>
      <c r="B3" s="172"/>
      <c r="C3" s="172"/>
      <c r="D3" s="172"/>
      <c r="E3" s="172"/>
      <c r="F3" s="172"/>
    </row>
    <row r="4" spans="1:6" x14ac:dyDescent="0.35">
      <c r="A4" s="67" t="s">
        <v>0</v>
      </c>
      <c r="B4" s="68" t="s">
        <v>1</v>
      </c>
      <c r="C4" s="67" t="s">
        <v>2</v>
      </c>
      <c r="D4" s="67" t="s">
        <v>3</v>
      </c>
      <c r="E4" s="69" t="s">
        <v>4</v>
      </c>
      <c r="F4" s="70" t="s">
        <v>5</v>
      </c>
    </row>
    <row r="5" spans="1:6" x14ac:dyDescent="0.3">
      <c r="A5" s="71"/>
      <c r="B5" s="173" t="s">
        <v>127</v>
      </c>
      <c r="C5" s="174"/>
      <c r="D5" s="174"/>
      <c r="E5" s="175"/>
      <c r="F5" s="72"/>
    </row>
    <row r="6" spans="1:6" x14ac:dyDescent="0.35">
      <c r="A6" s="73">
        <v>1</v>
      </c>
      <c r="B6" s="147" t="s">
        <v>106</v>
      </c>
      <c r="C6" s="148"/>
      <c r="D6" s="148"/>
      <c r="E6" s="149"/>
      <c r="F6" s="74"/>
    </row>
    <row r="7" spans="1:6" ht="42" x14ac:dyDescent="0.35">
      <c r="A7" s="73">
        <v>2</v>
      </c>
      <c r="B7" s="75" t="s">
        <v>107</v>
      </c>
      <c r="C7" s="76" t="s">
        <v>6</v>
      </c>
      <c r="D7" s="77">
        <v>1</v>
      </c>
      <c r="E7" s="26"/>
      <c r="F7" s="26">
        <f>D7*E7</f>
        <v>0</v>
      </c>
    </row>
    <row r="8" spans="1:6" ht="42" x14ac:dyDescent="0.35">
      <c r="A8" s="73">
        <v>3</v>
      </c>
      <c r="B8" s="6" t="s">
        <v>108</v>
      </c>
      <c r="C8" s="78" t="s">
        <v>6</v>
      </c>
      <c r="D8" s="77">
        <v>1</v>
      </c>
      <c r="E8" s="26"/>
      <c r="F8" s="26">
        <f t="shared" ref="F8:F10" si="0">D8*E8</f>
        <v>0</v>
      </c>
    </row>
    <row r="9" spans="1:6" ht="58" customHeight="1" x14ac:dyDescent="0.35">
      <c r="A9" s="73">
        <v>4</v>
      </c>
      <c r="B9" s="6" t="s">
        <v>128</v>
      </c>
      <c r="C9" s="79" t="s">
        <v>109</v>
      </c>
      <c r="D9" s="80">
        <v>85</v>
      </c>
      <c r="E9" s="26"/>
      <c r="F9" s="26">
        <f t="shared" si="0"/>
        <v>0</v>
      </c>
    </row>
    <row r="10" spans="1:6" ht="28" x14ac:dyDescent="0.35">
      <c r="A10" s="73">
        <v>5</v>
      </c>
      <c r="B10" s="6" t="s">
        <v>110</v>
      </c>
      <c r="C10" s="79" t="s">
        <v>109</v>
      </c>
      <c r="D10" s="81">
        <v>5.6520000000000001</v>
      </c>
      <c r="E10" s="26"/>
      <c r="F10" s="26">
        <f t="shared" si="0"/>
        <v>0</v>
      </c>
    </row>
    <row r="11" spans="1:6" x14ac:dyDescent="0.3">
      <c r="A11" s="73">
        <v>6</v>
      </c>
      <c r="B11" s="147" t="s">
        <v>7</v>
      </c>
      <c r="C11" s="148"/>
      <c r="D11" s="148"/>
      <c r="E11" s="149"/>
      <c r="F11" s="82">
        <f>SUM(F7:F10)</f>
        <v>0</v>
      </c>
    </row>
    <row r="12" spans="1:6" x14ac:dyDescent="0.35">
      <c r="A12" s="73">
        <v>7</v>
      </c>
      <c r="B12" s="147" t="s">
        <v>111</v>
      </c>
      <c r="C12" s="148"/>
      <c r="D12" s="149"/>
      <c r="E12" s="74"/>
      <c r="F12" s="74"/>
    </row>
    <row r="13" spans="1:6" ht="17" x14ac:dyDescent="0.35">
      <c r="A13" s="73">
        <v>8</v>
      </c>
      <c r="B13" s="6" t="s">
        <v>112</v>
      </c>
      <c r="C13" s="83" t="s">
        <v>129</v>
      </c>
      <c r="D13" s="73">
        <v>32</v>
      </c>
      <c r="E13" s="84"/>
      <c r="F13" s="85">
        <f>D13*E13</f>
        <v>0</v>
      </c>
    </row>
    <row r="14" spans="1:6" ht="28" x14ac:dyDescent="0.35">
      <c r="A14" s="73">
        <v>9</v>
      </c>
      <c r="B14" s="6" t="s">
        <v>130</v>
      </c>
      <c r="C14" s="78" t="s">
        <v>102</v>
      </c>
      <c r="D14" s="77">
        <v>15</v>
      </c>
      <c r="E14" s="26"/>
      <c r="F14" s="85">
        <f t="shared" ref="F14:F17" si="1">D14*E14</f>
        <v>0</v>
      </c>
    </row>
    <row r="15" spans="1:6" ht="28" x14ac:dyDescent="0.35">
      <c r="A15" s="73">
        <v>10</v>
      </c>
      <c r="B15" s="6" t="s">
        <v>113</v>
      </c>
      <c r="C15" s="78" t="s">
        <v>8</v>
      </c>
      <c r="D15" s="77">
        <v>3</v>
      </c>
      <c r="E15" s="26"/>
      <c r="F15" s="85">
        <f t="shared" si="1"/>
        <v>0</v>
      </c>
    </row>
    <row r="16" spans="1:6" ht="42" x14ac:dyDescent="0.35">
      <c r="A16" s="73">
        <v>11</v>
      </c>
      <c r="B16" s="6" t="s">
        <v>114</v>
      </c>
      <c r="C16" s="79" t="s">
        <v>115</v>
      </c>
      <c r="D16" s="80">
        <v>4</v>
      </c>
      <c r="E16" s="26"/>
      <c r="F16" s="85">
        <f t="shared" si="1"/>
        <v>0</v>
      </c>
    </row>
    <row r="17" spans="1:6" ht="42" x14ac:dyDescent="0.35">
      <c r="A17" s="73">
        <v>12</v>
      </c>
      <c r="B17" s="6" t="s">
        <v>9</v>
      </c>
      <c r="C17" s="75" t="s">
        <v>109</v>
      </c>
      <c r="D17" s="86">
        <v>23.55</v>
      </c>
      <c r="E17" s="84"/>
      <c r="F17" s="85">
        <f t="shared" si="1"/>
        <v>0</v>
      </c>
    </row>
    <row r="18" spans="1:6" x14ac:dyDescent="0.3">
      <c r="A18" s="73">
        <v>13</v>
      </c>
      <c r="B18" s="163" t="s">
        <v>10</v>
      </c>
      <c r="C18" s="163"/>
      <c r="D18" s="163"/>
      <c r="E18" s="163"/>
      <c r="F18" s="87">
        <f>SUM(F13:F17)</f>
        <v>0</v>
      </c>
    </row>
    <row r="19" spans="1:6" x14ac:dyDescent="0.3">
      <c r="A19" s="73">
        <v>14</v>
      </c>
      <c r="B19" s="164" t="s">
        <v>116</v>
      </c>
      <c r="C19" s="165"/>
      <c r="D19" s="166"/>
      <c r="E19" s="72"/>
      <c r="F19" s="72"/>
    </row>
    <row r="20" spans="1:6" ht="28" x14ac:dyDescent="0.35">
      <c r="A20" s="73">
        <v>15</v>
      </c>
      <c r="B20" s="75" t="s">
        <v>117</v>
      </c>
      <c r="C20" s="79" t="s">
        <v>109</v>
      </c>
      <c r="D20" s="81">
        <v>0.8</v>
      </c>
      <c r="E20" s="88"/>
      <c r="F20" s="88">
        <f>D20*E20</f>
        <v>0</v>
      </c>
    </row>
    <row r="21" spans="1:6" ht="42" x14ac:dyDescent="0.35">
      <c r="A21" s="73">
        <v>16</v>
      </c>
      <c r="B21" s="6" t="s">
        <v>11</v>
      </c>
      <c r="C21" s="79" t="s">
        <v>109</v>
      </c>
      <c r="D21" s="89">
        <v>0.75</v>
      </c>
      <c r="E21" s="88"/>
      <c r="F21" s="88">
        <f t="shared" ref="F21:F23" si="2">D21*E21</f>
        <v>0</v>
      </c>
    </row>
    <row r="22" spans="1:6" ht="42" x14ac:dyDescent="0.35">
      <c r="A22" s="73">
        <v>17</v>
      </c>
      <c r="B22" s="75" t="s">
        <v>118</v>
      </c>
      <c r="C22" s="79" t="s">
        <v>109</v>
      </c>
      <c r="D22" s="89">
        <v>0.314</v>
      </c>
      <c r="E22" s="88"/>
      <c r="F22" s="88">
        <f t="shared" si="2"/>
        <v>0</v>
      </c>
    </row>
    <row r="23" spans="1:6" ht="28" x14ac:dyDescent="0.35">
      <c r="A23" s="73">
        <v>19</v>
      </c>
      <c r="B23" s="6" t="s">
        <v>12</v>
      </c>
      <c r="C23" s="78" t="s">
        <v>13</v>
      </c>
      <c r="D23" s="77">
        <v>1</v>
      </c>
      <c r="E23" s="88"/>
      <c r="F23" s="88">
        <f t="shared" si="2"/>
        <v>0</v>
      </c>
    </row>
    <row r="24" spans="1:6" x14ac:dyDescent="0.35">
      <c r="A24" s="90"/>
      <c r="B24" s="167" t="s">
        <v>14</v>
      </c>
      <c r="C24" s="167"/>
      <c r="D24" s="167"/>
      <c r="E24" s="167"/>
      <c r="F24" s="91">
        <f>SUM(F20:F23)</f>
        <v>0</v>
      </c>
    </row>
    <row r="25" spans="1:6" x14ac:dyDescent="0.3">
      <c r="A25" s="92"/>
      <c r="B25" s="167" t="s">
        <v>131</v>
      </c>
      <c r="C25" s="167"/>
      <c r="D25" s="167"/>
      <c r="E25" s="93"/>
      <c r="F25" s="94">
        <f>F24+F18+F11</f>
        <v>0</v>
      </c>
    </row>
    <row r="26" spans="1:6" x14ac:dyDescent="0.3">
      <c r="A26" s="95"/>
      <c r="B26" s="96"/>
      <c r="C26" s="96"/>
      <c r="D26" s="96"/>
      <c r="E26" s="97"/>
      <c r="F26" s="98"/>
    </row>
    <row r="27" spans="1:6" x14ac:dyDescent="0.3">
      <c r="A27" s="99"/>
      <c r="B27" s="168" t="s">
        <v>98</v>
      </c>
      <c r="C27" s="168"/>
      <c r="D27" s="168"/>
      <c r="E27" s="168"/>
      <c r="F27" s="168"/>
    </row>
    <row r="28" spans="1:6" x14ac:dyDescent="0.35">
      <c r="A28" s="169" t="s">
        <v>45</v>
      </c>
      <c r="B28" s="170"/>
      <c r="C28" s="170"/>
      <c r="D28" s="170"/>
      <c r="E28" s="170"/>
      <c r="F28" s="170"/>
    </row>
    <row r="29" spans="1:6" ht="16.5" x14ac:dyDescent="0.35">
      <c r="A29" s="100">
        <v>1</v>
      </c>
      <c r="B29" s="176" t="s">
        <v>16</v>
      </c>
      <c r="C29" s="101" t="s">
        <v>119</v>
      </c>
      <c r="D29" s="101">
        <v>35</v>
      </c>
      <c r="E29" s="102"/>
      <c r="F29" s="103">
        <f>D29*E29</f>
        <v>0</v>
      </c>
    </row>
    <row r="30" spans="1:6" ht="16.5" x14ac:dyDescent="0.35">
      <c r="A30" s="100">
        <v>2</v>
      </c>
      <c r="B30" s="176" t="s">
        <v>17</v>
      </c>
      <c r="C30" s="101" t="s">
        <v>120</v>
      </c>
      <c r="D30" s="101">
        <v>19.440000000000001</v>
      </c>
      <c r="E30" s="102"/>
      <c r="F30" s="103">
        <f t="shared" ref="F30:F45" si="3">D30*E30</f>
        <v>0</v>
      </c>
    </row>
    <row r="31" spans="1:6" ht="28" x14ac:dyDescent="0.35">
      <c r="A31" s="100">
        <v>3</v>
      </c>
      <c r="B31" s="176" t="s">
        <v>18</v>
      </c>
      <c r="C31" s="101" t="s">
        <v>120</v>
      </c>
      <c r="D31" s="101">
        <v>3</v>
      </c>
      <c r="E31" s="102"/>
      <c r="F31" s="103">
        <f t="shared" si="3"/>
        <v>0</v>
      </c>
    </row>
    <row r="32" spans="1:6" ht="42" x14ac:dyDescent="0.35">
      <c r="A32" s="100">
        <v>4</v>
      </c>
      <c r="B32" s="7" t="s">
        <v>19</v>
      </c>
      <c r="C32" s="101" t="s">
        <v>120</v>
      </c>
      <c r="D32" s="101">
        <v>4.5</v>
      </c>
      <c r="E32" s="102"/>
      <c r="F32" s="103">
        <f t="shared" si="3"/>
        <v>0</v>
      </c>
    </row>
    <row r="33" spans="1:7" ht="28" x14ac:dyDescent="0.35">
      <c r="A33" s="100">
        <v>5</v>
      </c>
      <c r="B33" s="7" t="s">
        <v>20</v>
      </c>
      <c r="C33" s="101" t="s">
        <v>120</v>
      </c>
      <c r="D33" s="101">
        <v>2.4</v>
      </c>
      <c r="E33" s="102"/>
      <c r="F33" s="103">
        <f t="shared" si="3"/>
        <v>0</v>
      </c>
    </row>
    <row r="34" spans="1:7" ht="16.5" x14ac:dyDescent="0.35">
      <c r="A34" s="100">
        <v>6</v>
      </c>
      <c r="B34" s="7" t="s">
        <v>21</v>
      </c>
      <c r="C34" s="101" t="s">
        <v>120</v>
      </c>
      <c r="D34" s="101">
        <v>2</v>
      </c>
      <c r="E34" s="102"/>
      <c r="F34" s="103">
        <f t="shared" si="3"/>
        <v>0</v>
      </c>
    </row>
    <row r="35" spans="1:7" ht="16.5" x14ac:dyDescent="0.35">
      <c r="A35" s="100">
        <v>7</v>
      </c>
      <c r="B35" s="7" t="s">
        <v>22</v>
      </c>
      <c r="C35" s="101" t="s">
        <v>120</v>
      </c>
      <c r="D35" s="101">
        <v>2.4</v>
      </c>
      <c r="E35" s="102"/>
      <c r="F35" s="103">
        <f t="shared" si="3"/>
        <v>0</v>
      </c>
    </row>
    <row r="36" spans="1:7" ht="56" x14ac:dyDescent="0.35">
      <c r="A36" s="100">
        <v>8</v>
      </c>
      <c r="B36" s="7" t="s">
        <v>23</v>
      </c>
      <c r="C36" s="101" t="s">
        <v>120</v>
      </c>
      <c r="D36" s="101">
        <v>3.8</v>
      </c>
      <c r="E36" s="102"/>
      <c r="F36" s="103">
        <f t="shared" si="3"/>
        <v>0</v>
      </c>
    </row>
    <row r="37" spans="1:7" ht="42" x14ac:dyDescent="0.35">
      <c r="A37" s="100">
        <v>9</v>
      </c>
      <c r="B37" s="7" t="s">
        <v>103</v>
      </c>
      <c r="C37" s="101" t="s">
        <v>120</v>
      </c>
      <c r="D37" s="101">
        <v>5.9</v>
      </c>
      <c r="E37" s="102"/>
      <c r="F37" s="103">
        <f t="shared" si="3"/>
        <v>0</v>
      </c>
    </row>
    <row r="38" spans="1:7" ht="28" x14ac:dyDescent="0.35">
      <c r="A38" s="100">
        <v>10</v>
      </c>
      <c r="B38" s="7" t="s">
        <v>104</v>
      </c>
      <c r="C38" s="101" t="s">
        <v>120</v>
      </c>
      <c r="D38" s="101">
        <v>5.6</v>
      </c>
      <c r="E38" s="102"/>
      <c r="F38" s="103">
        <f t="shared" si="3"/>
        <v>0</v>
      </c>
    </row>
    <row r="39" spans="1:7" x14ac:dyDescent="0.35">
      <c r="A39" s="100">
        <v>11</v>
      </c>
      <c r="B39" s="104" t="s">
        <v>24</v>
      </c>
      <c r="C39" s="101" t="s">
        <v>25</v>
      </c>
      <c r="D39" s="101">
        <v>1</v>
      </c>
      <c r="E39" s="102"/>
      <c r="F39" s="103">
        <f t="shared" si="3"/>
        <v>0</v>
      </c>
    </row>
    <row r="40" spans="1:7" ht="28" x14ac:dyDescent="0.35">
      <c r="A40" s="100">
        <v>12</v>
      </c>
      <c r="B40" s="105" t="s">
        <v>26</v>
      </c>
      <c r="C40" s="101" t="s">
        <v>27</v>
      </c>
      <c r="D40" s="101">
        <v>6</v>
      </c>
      <c r="E40" s="102"/>
      <c r="F40" s="103">
        <f t="shared" si="3"/>
        <v>0</v>
      </c>
    </row>
    <row r="41" spans="1:7" ht="28" x14ac:dyDescent="0.35">
      <c r="A41" s="100">
        <v>13</v>
      </c>
      <c r="B41" s="7" t="s">
        <v>28</v>
      </c>
      <c r="C41" s="101" t="s">
        <v>25</v>
      </c>
      <c r="D41" s="101">
        <v>4</v>
      </c>
      <c r="E41" s="102"/>
      <c r="F41" s="103">
        <f t="shared" si="3"/>
        <v>0</v>
      </c>
    </row>
    <row r="42" spans="1:7" ht="28" x14ac:dyDescent="0.35">
      <c r="A42" s="100">
        <v>14</v>
      </c>
      <c r="B42" s="7" t="s">
        <v>29</v>
      </c>
      <c r="C42" s="101" t="s">
        <v>30</v>
      </c>
      <c r="D42" s="101">
        <v>18</v>
      </c>
      <c r="E42" s="102"/>
      <c r="F42" s="103">
        <f t="shared" si="3"/>
        <v>0</v>
      </c>
    </row>
    <row r="43" spans="1:7" ht="42" x14ac:dyDescent="0.35">
      <c r="A43" s="100"/>
      <c r="B43" s="7" t="s">
        <v>31</v>
      </c>
      <c r="C43" s="101" t="s">
        <v>119</v>
      </c>
      <c r="D43" s="101">
        <v>260</v>
      </c>
      <c r="E43" s="102"/>
      <c r="F43" s="103">
        <f t="shared" si="3"/>
        <v>0</v>
      </c>
    </row>
    <row r="44" spans="1:7" ht="28" x14ac:dyDescent="0.35">
      <c r="A44" s="100">
        <v>15</v>
      </c>
      <c r="B44" s="7" t="s">
        <v>105</v>
      </c>
      <c r="C44" s="101" t="s">
        <v>119</v>
      </c>
      <c r="D44" s="101">
        <v>260</v>
      </c>
      <c r="E44" s="102"/>
      <c r="F44" s="103">
        <f t="shared" si="3"/>
        <v>0</v>
      </c>
    </row>
    <row r="45" spans="1:7" ht="28" x14ac:dyDescent="0.35">
      <c r="A45" s="100">
        <v>16</v>
      </c>
      <c r="B45" s="7" t="s">
        <v>32</v>
      </c>
      <c r="C45" s="101" t="s">
        <v>33</v>
      </c>
      <c r="D45" s="101">
        <v>1</v>
      </c>
      <c r="E45" s="102"/>
      <c r="F45" s="103">
        <f t="shared" si="3"/>
        <v>0</v>
      </c>
    </row>
    <row r="46" spans="1:7" x14ac:dyDescent="0.35">
      <c r="A46" s="100">
        <v>17</v>
      </c>
      <c r="B46" s="106" t="s">
        <v>34</v>
      </c>
      <c r="C46" s="107"/>
      <c r="D46" s="107"/>
      <c r="E46" s="108"/>
      <c r="F46" s="109">
        <f>SUM(F29:F45)</f>
        <v>0</v>
      </c>
    </row>
    <row r="48" spans="1:7" ht="14.5" customHeight="1" x14ac:dyDescent="0.35">
      <c r="A48" s="137" t="s">
        <v>132</v>
      </c>
      <c r="B48" s="137"/>
      <c r="C48" s="137"/>
      <c r="D48" s="137"/>
      <c r="E48" s="137"/>
      <c r="F48" s="137"/>
      <c r="G48" s="110"/>
    </row>
    <row r="49" spans="1:7" ht="28" x14ac:dyDescent="0.35">
      <c r="A49" s="4" t="s">
        <v>35</v>
      </c>
      <c r="B49" s="4" t="s">
        <v>36</v>
      </c>
      <c r="C49" s="59" t="s">
        <v>37</v>
      </c>
      <c r="D49" s="50" t="s">
        <v>15</v>
      </c>
      <c r="E49" s="23" t="s">
        <v>64</v>
      </c>
      <c r="F49" s="24" t="s">
        <v>65</v>
      </c>
      <c r="G49" s="111"/>
    </row>
    <row r="50" spans="1:7" x14ac:dyDescent="0.35">
      <c r="A50" s="5">
        <v>1</v>
      </c>
      <c r="B50" s="6" t="s">
        <v>48</v>
      </c>
      <c r="C50" s="117">
        <v>8</v>
      </c>
      <c r="D50" s="118" t="s">
        <v>8</v>
      </c>
      <c r="E50" s="119"/>
      <c r="F50" s="26">
        <f>C50*E50</f>
        <v>0</v>
      </c>
      <c r="G50" s="111"/>
    </row>
    <row r="51" spans="1:7" ht="112" x14ac:dyDescent="0.35">
      <c r="A51" s="5">
        <v>2</v>
      </c>
      <c r="B51" s="116" t="s">
        <v>46</v>
      </c>
      <c r="C51" s="123">
        <v>8</v>
      </c>
      <c r="D51" s="124" t="s">
        <v>47</v>
      </c>
      <c r="E51" s="125"/>
      <c r="F51" s="25">
        <f>C51*E51</f>
        <v>0</v>
      </c>
      <c r="G51" s="111"/>
    </row>
    <row r="52" spans="1:7" ht="42" x14ac:dyDescent="0.35">
      <c r="A52" s="5">
        <v>3</v>
      </c>
      <c r="B52" s="6" t="s">
        <v>122</v>
      </c>
      <c r="C52" s="120">
        <v>1</v>
      </c>
      <c r="D52" s="121" t="s">
        <v>8</v>
      </c>
      <c r="E52" s="122"/>
      <c r="F52" s="26">
        <f t="shared" ref="F52:F70" si="4">C52*E52</f>
        <v>0</v>
      </c>
      <c r="G52" s="111"/>
    </row>
    <row r="53" spans="1:7" x14ac:dyDescent="0.35">
      <c r="A53" s="5">
        <v>4</v>
      </c>
      <c r="B53" s="6" t="s">
        <v>39</v>
      </c>
      <c r="C53" s="60">
        <v>1</v>
      </c>
      <c r="D53" s="8" t="s">
        <v>8</v>
      </c>
      <c r="E53" s="25"/>
      <c r="F53" s="26">
        <f t="shared" si="4"/>
        <v>0</v>
      </c>
      <c r="G53" s="111"/>
    </row>
    <row r="54" spans="1:7" ht="28" x14ac:dyDescent="0.35">
      <c r="A54" s="5">
        <v>5</v>
      </c>
      <c r="B54" s="6" t="s">
        <v>49</v>
      </c>
      <c r="C54" s="60">
        <v>70</v>
      </c>
      <c r="D54" s="8" t="s">
        <v>8</v>
      </c>
      <c r="E54" s="25"/>
      <c r="F54" s="26">
        <f t="shared" si="4"/>
        <v>0</v>
      </c>
      <c r="G54" s="111"/>
    </row>
    <row r="55" spans="1:7" ht="42" x14ac:dyDescent="0.35">
      <c r="A55" s="5">
        <v>6</v>
      </c>
      <c r="B55" s="6" t="s">
        <v>50</v>
      </c>
      <c r="C55" s="60">
        <v>30</v>
      </c>
      <c r="D55" s="8" t="s">
        <v>8</v>
      </c>
      <c r="E55" s="25"/>
      <c r="F55" s="26">
        <f t="shared" si="4"/>
        <v>0</v>
      </c>
      <c r="G55" s="111"/>
    </row>
    <row r="56" spans="1:7" ht="28" x14ac:dyDescent="0.35">
      <c r="A56" s="5">
        <v>7</v>
      </c>
      <c r="B56" s="6" t="s">
        <v>40</v>
      </c>
      <c r="C56" s="60">
        <v>1</v>
      </c>
      <c r="D56" s="8" t="s">
        <v>38</v>
      </c>
      <c r="E56" s="25"/>
      <c r="F56" s="26">
        <f t="shared" si="4"/>
        <v>0</v>
      </c>
      <c r="G56" s="111"/>
    </row>
    <row r="57" spans="1:7" ht="28" x14ac:dyDescent="0.35">
      <c r="A57" s="5">
        <v>8</v>
      </c>
      <c r="B57" s="6" t="s">
        <v>51</v>
      </c>
      <c r="C57" s="60">
        <v>1</v>
      </c>
      <c r="D57" s="8" t="s">
        <v>8</v>
      </c>
      <c r="E57" s="25"/>
      <c r="F57" s="26">
        <f t="shared" si="4"/>
        <v>0</v>
      </c>
      <c r="G57" s="111"/>
    </row>
    <row r="58" spans="1:7" ht="56" x14ac:dyDescent="0.35">
      <c r="A58" s="5">
        <v>9</v>
      </c>
      <c r="B58" s="7" t="s">
        <v>41</v>
      </c>
      <c r="C58" s="61">
        <v>40</v>
      </c>
      <c r="D58" s="8" t="s">
        <v>42</v>
      </c>
      <c r="E58" s="27"/>
      <c r="F58" s="28">
        <f t="shared" si="4"/>
        <v>0</v>
      </c>
      <c r="G58" s="112"/>
    </row>
    <row r="59" spans="1:7" x14ac:dyDescent="0.35">
      <c r="A59" s="62">
        <v>10</v>
      </c>
      <c r="B59" s="7" t="s">
        <v>63</v>
      </c>
      <c r="C59" s="61">
        <v>1</v>
      </c>
      <c r="D59" s="8" t="s">
        <v>38</v>
      </c>
      <c r="E59" s="29"/>
      <c r="F59" s="28">
        <f t="shared" si="4"/>
        <v>0</v>
      </c>
      <c r="G59" s="112"/>
    </row>
    <row r="60" spans="1:7" ht="31.25" customHeight="1" x14ac:dyDescent="0.35">
      <c r="A60" s="9"/>
      <c r="B60" s="138" t="s">
        <v>43</v>
      </c>
      <c r="C60" s="139"/>
      <c r="D60" s="139"/>
      <c r="E60" s="140"/>
      <c r="F60" s="30">
        <f>SUM(F50:F59)</f>
        <v>0</v>
      </c>
      <c r="G60" s="111"/>
    </row>
    <row r="61" spans="1:7" x14ac:dyDescent="0.35">
      <c r="A61" s="150" t="s">
        <v>99</v>
      </c>
      <c r="B61" s="150"/>
      <c r="C61" s="150"/>
      <c r="D61" s="150"/>
      <c r="E61" s="150"/>
      <c r="F61" s="150"/>
      <c r="G61" s="111"/>
    </row>
    <row r="62" spans="1:7" ht="14.5" customHeight="1" x14ac:dyDescent="0.35">
      <c r="A62" s="151" t="s">
        <v>62</v>
      </c>
      <c r="B62" s="153" t="s">
        <v>52</v>
      </c>
      <c r="C62" s="155" t="s">
        <v>15</v>
      </c>
      <c r="D62" s="157" t="s">
        <v>3</v>
      </c>
      <c r="E62" s="159" t="s">
        <v>53</v>
      </c>
      <c r="F62" s="161" t="s">
        <v>54</v>
      </c>
      <c r="G62" s="111"/>
    </row>
    <row r="63" spans="1:7" x14ac:dyDescent="0.35">
      <c r="A63" s="152"/>
      <c r="B63" s="154"/>
      <c r="C63" s="156"/>
      <c r="D63" s="158"/>
      <c r="E63" s="160"/>
      <c r="F63" s="162"/>
      <c r="G63" s="111"/>
    </row>
    <row r="64" spans="1:7" ht="14.5" customHeight="1" x14ac:dyDescent="0.35">
      <c r="A64" s="136" t="s">
        <v>55</v>
      </c>
      <c r="B64" s="136"/>
      <c r="C64" s="136"/>
      <c r="D64" s="136"/>
      <c r="E64" s="136"/>
      <c r="F64" s="136"/>
      <c r="G64" s="111"/>
    </row>
    <row r="65" spans="1:7" ht="28" x14ac:dyDescent="0.35">
      <c r="A65" s="11">
        <v>1</v>
      </c>
      <c r="B65" s="12" t="s">
        <v>56</v>
      </c>
      <c r="C65" s="51" t="s">
        <v>61</v>
      </c>
      <c r="D65" s="51">
        <v>140</v>
      </c>
      <c r="E65" s="31"/>
      <c r="F65" s="32">
        <f t="shared" ref="F65:F69" si="5">D65*E65</f>
        <v>0</v>
      </c>
      <c r="G65" s="111"/>
    </row>
    <row r="66" spans="1:7" ht="42" x14ac:dyDescent="0.35">
      <c r="A66" s="1">
        <v>2</v>
      </c>
      <c r="B66" s="3" t="s">
        <v>57</v>
      </c>
      <c r="C66" s="52" t="s">
        <v>68</v>
      </c>
      <c r="D66" s="52">
        <v>400</v>
      </c>
      <c r="E66" s="33"/>
      <c r="F66" s="34">
        <f t="shared" si="5"/>
        <v>0</v>
      </c>
      <c r="G66" s="111"/>
    </row>
    <row r="67" spans="1:7" ht="42" x14ac:dyDescent="0.35">
      <c r="A67" s="1">
        <v>3</v>
      </c>
      <c r="B67" s="3" t="s">
        <v>58</v>
      </c>
      <c r="C67" s="52" t="s">
        <v>68</v>
      </c>
      <c r="D67" s="52">
        <v>300</v>
      </c>
      <c r="E67" s="33"/>
      <c r="F67" s="34">
        <f t="shared" si="5"/>
        <v>0</v>
      </c>
      <c r="G67" s="111"/>
    </row>
    <row r="68" spans="1:7" x14ac:dyDescent="0.35">
      <c r="A68" s="1">
        <v>4</v>
      </c>
      <c r="B68" s="2" t="s">
        <v>59</v>
      </c>
      <c r="C68" s="52" t="s">
        <v>60</v>
      </c>
      <c r="D68" s="52">
        <v>2</v>
      </c>
      <c r="E68" s="33"/>
      <c r="F68" s="35">
        <f t="shared" si="5"/>
        <v>0</v>
      </c>
      <c r="G68" s="111"/>
    </row>
    <row r="69" spans="1:7" ht="42" x14ac:dyDescent="0.35">
      <c r="A69" s="1">
        <v>5</v>
      </c>
      <c r="B69" s="3" t="s">
        <v>123</v>
      </c>
      <c r="C69" s="52" t="s">
        <v>6</v>
      </c>
      <c r="D69" s="52">
        <v>1</v>
      </c>
      <c r="E69" s="33"/>
      <c r="F69" s="35">
        <f t="shared" si="5"/>
        <v>0</v>
      </c>
      <c r="G69" s="111"/>
    </row>
    <row r="70" spans="1:7" x14ac:dyDescent="0.35">
      <c r="A70" s="9">
        <v>6</v>
      </c>
      <c r="B70" s="9" t="s">
        <v>66</v>
      </c>
      <c r="C70" s="9">
        <v>1</v>
      </c>
      <c r="D70" s="9" t="s">
        <v>44</v>
      </c>
      <c r="E70" s="36"/>
      <c r="F70" s="28">
        <f t="shared" si="4"/>
        <v>0</v>
      </c>
      <c r="G70" s="111"/>
    </row>
    <row r="71" spans="1:7" x14ac:dyDescent="0.3">
      <c r="A71" s="10"/>
      <c r="B71" s="141" t="s">
        <v>67</v>
      </c>
      <c r="C71" s="142"/>
      <c r="D71" s="142"/>
      <c r="E71" s="143"/>
      <c r="F71" s="37">
        <f>SUM(F65:F70)</f>
        <v>0</v>
      </c>
      <c r="G71" s="111"/>
    </row>
    <row r="72" spans="1:7" x14ac:dyDescent="0.3">
      <c r="A72" s="13"/>
      <c r="B72" s="144" t="s">
        <v>100</v>
      </c>
      <c r="C72" s="145"/>
      <c r="D72" s="145"/>
      <c r="E72" s="145"/>
      <c r="F72" s="146"/>
    </row>
    <row r="73" spans="1:7" ht="15.5" x14ac:dyDescent="0.35">
      <c r="A73" s="14">
        <v>1</v>
      </c>
      <c r="B73" s="15" t="s">
        <v>69</v>
      </c>
      <c r="C73" s="53" t="s">
        <v>70</v>
      </c>
      <c r="D73" s="53">
        <v>2</v>
      </c>
      <c r="E73" s="38"/>
      <c r="F73" s="39">
        <f t="shared" ref="F73:F80" si="6">D73*E73</f>
        <v>0</v>
      </c>
    </row>
    <row r="74" spans="1:7" ht="28.5" x14ac:dyDescent="0.35">
      <c r="A74" s="14">
        <v>2</v>
      </c>
      <c r="B74" s="15" t="s">
        <v>71</v>
      </c>
      <c r="C74" s="53" t="s">
        <v>70</v>
      </c>
      <c r="D74" s="53">
        <v>1.7</v>
      </c>
      <c r="E74" s="38"/>
      <c r="F74" s="39">
        <f t="shared" si="6"/>
        <v>0</v>
      </c>
    </row>
    <row r="75" spans="1:7" ht="28.5" x14ac:dyDescent="0.35">
      <c r="A75" s="14">
        <v>3</v>
      </c>
      <c r="B75" s="15" t="s">
        <v>72</v>
      </c>
      <c r="C75" s="53" t="s">
        <v>70</v>
      </c>
      <c r="D75" s="53">
        <v>0.36</v>
      </c>
      <c r="E75" s="38"/>
      <c r="F75" s="39">
        <f t="shared" si="6"/>
        <v>0</v>
      </c>
    </row>
    <row r="76" spans="1:7" ht="28.5" x14ac:dyDescent="0.35">
      <c r="A76" s="14">
        <v>4</v>
      </c>
      <c r="B76" s="15" t="s">
        <v>73</v>
      </c>
      <c r="C76" s="53" t="s">
        <v>70</v>
      </c>
      <c r="D76" s="53">
        <v>1.1000000000000001</v>
      </c>
      <c r="E76" s="38"/>
      <c r="F76" s="39">
        <f t="shared" si="6"/>
        <v>0</v>
      </c>
    </row>
    <row r="77" spans="1:7" ht="28.5" x14ac:dyDescent="0.35">
      <c r="A77" s="14">
        <v>5</v>
      </c>
      <c r="B77" s="15" t="s">
        <v>74</v>
      </c>
      <c r="C77" s="53" t="s">
        <v>70</v>
      </c>
      <c r="D77" s="53">
        <v>0.2</v>
      </c>
      <c r="E77" s="38"/>
      <c r="F77" s="39">
        <f t="shared" si="6"/>
        <v>0</v>
      </c>
    </row>
    <row r="78" spans="1:7" ht="42.5" x14ac:dyDescent="0.35">
      <c r="A78" s="14">
        <v>6</v>
      </c>
      <c r="B78" s="15" t="s">
        <v>75</v>
      </c>
      <c r="C78" s="53" t="s">
        <v>70</v>
      </c>
      <c r="D78" s="53">
        <v>0.22</v>
      </c>
      <c r="E78" s="38"/>
      <c r="F78" s="39">
        <f t="shared" si="6"/>
        <v>0</v>
      </c>
    </row>
    <row r="79" spans="1:7" ht="28.5" x14ac:dyDescent="0.35">
      <c r="A79" s="14">
        <v>7</v>
      </c>
      <c r="B79" s="15" t="s">
        <v>76</v>
      </c>
      <c r="C79" s="53" t="s">
        <v>77</v>
      </c>
      <c r="D79" s="53">
        <v>1</v>
      </c>
      <c r="E79" s="38"/>
      <c r="F79" s="39">
        <f t="shared" si="6"/>
        <v>0</v>
      </c>
    </row>
    <row r="80" spans="1:7" ht="42.5" x14ac:dyDescent="0.35">
      <c r="A80" s="14">
        <v>8</v>
      </c>
      <c r="B80" s="63" t="s">
        <v>78</v>
      </c>
      <c r="C80" s="54" t="s">
        <v>77</v>
      </c>
      <c r="D80" s="54">
        <v>1</v>
      </c>
      <c r="E80" s="40"/>
      <c r="F80" s="39">
        <f t="shared" si="6"/>
        <v>0</v>
      </c>
    </row>
    <row r="81" spans="1:6" x14ac:dyDescent="0.35">
      <c r="A81" s="16"/>
      <c r="B81" s="129" t="s">
        <v>80</v>
      </c>
      <c r="C81" s="130"/>
      <c r="D81" s="130"/>
      <c r="E81" s="131"/>
      <c r="F81" s="41">
        <f>SUM(F73:F80)</f>
        <v>0</v>
      </c>
    </row>
    <row r="82" spans="1:6" x14ac:dyDescent="0.35">
      <c r="A82" s="16"/>
      <c r="B82" s="132" t="s">
        <v>79</v>
      </c>
      <c r="C82" s="132"/>
      <c r="D82" s="55">
        <v>2</v>
      </c>
      <c r="E82" s="42">
        <f>F81</f>
        <v>0</v>
      </c>
      <c r="F82" s="41">
        <f>D82*E82</f>
        <v>0</v>
      </c>
    </row>
    <row r="83" spans="1:6" x14ac:dyDescent="0.3">
      <c r="A83" s="17"/>
      <c r="B83" s="133" t="s">
        <v>101</v>
      </c>
      <c r="C83" s="133"/>
      <c r="D83" s="133"/>
      <c r="E83" s="133"/>
      <c r="F83" s="133"/>
    </row>
    <row r="84" spans="1:6" x14ac:dyDescent="0.3">
      <c r="A84" s="18" t="s">
        <v>81</v>
      </c>
      <c r="B84" s="19" t="s">
        <v>36</v>
      </c>
      <c r="C84" s="56" t="s">
        <v>15</v>
      </c>
      <c r="D84" s="56" t="s">
        <v>37</v>
      </c>
      <c r="E84" s="43" t="s">
        <v>82</v>
      </c>
      <c r="F84" s="44" t="s">
        <v>5</v>
      </c>
    </row>
    <row r="85" spans="1:6" ht="42" x14ac:dyDescent="0.35">
      <c r="A85" s="20">
        <v>1</v>
      </c>
      <c r="B85" s="21" t="s">
        <v>83</v>
      </c>
      <c r="C85" s="58" t="s">
        <v>84</v>
      </c>
      <c r="D85" s="57">
        <f>(25*0.5*0.5)+(8*4.1*0.2)</f>
        <v>12.809999999999999</v>
      </c>
      <c r="E85" s="45"/>
      <c r="F85" s="46">
        <f>D85*E85</f>
        <v>0</v>
      </c>
    </row>
    <row r="86" spans="1:6" ht="16.5" x14ac:dyDescent="0.35">
      <c r="A86" s="20">
        <v>2</v>
      </c>
      <c r="B86" s="22" t="s">
        <v>85</v>
      </c>
      <c r="C86" s="58" t="s">
        <v>84</v>
      </c>
      <c r="D86" s="58">
        <f>(25*0.5*0.5)</f>
        <v>6.25</v>
      </c>
      <c r="E86" s="47"/>
      <c r="F86" s="46">
        <f t="shared" ref="F86:F94" si="7">D86*E86</f>
        <v>0</v>
      </c>
    </row>
    <row r="87" spans="1:6" ht="28" x14ac:dyDescent="0.35">
      <c r="A87" s="20">
        <v>3</v>
      </c>
      <c r="B87" s="22" t="s">
        <v>86</v>
      </c>
      <c r="C87" s="58" t="s">
        <v>84</v>
      </c>
      <c r="D87" s="58">
        <f>8*4.1*0.2</f>
        <v>6.56</v>
      </c>
      <c r="E87" s="47"/>
      <c r="F87" s="46">
        <f t="shared" si="7"/>
        <v>0</v>
      </c>
    </row>
    <row r="88" spans="1:6" ht="28" x14ac:dyDescent="0.35">
      <c r="A88" s="20">
        <v>4</v>
      </c>
      <c r="B88" s="22" t="s">
        <v>87</v>
      </c>
      <c r="C88" s="58" t="s">
        <v>84</v>
      </c>
      <c r="D88" s="58">
        <f>4.1*8*0.05</f>
        <v>1.64</v>
      </c>
      <c r="E88" s="47"/>
      <c r="F88" s="46">
        <f t="shared" si="7"/>
        <v>0</v>
      </c>
    </row>
    <row r="89" spans="1:6" ht="56" x14ac:dyDescent="0.35">
      <c r="A89" s="20">
        <v>5</v>
      </c>
      <c r="B89" s="21" t="s">
        <v>88</v>
      </c>
      <c r="C89" s="57" t="s">
        <v>89</v>
      </c>
      <c r="D89" s="57">
        <f>8*4.1*0.15</f>
        <v>4.919999999999999</v>
      </c>
      <c r="E89" s="45"/>
      <c r="F89" s="46">
        <f t="shared" si="7"/>
        <v>0</v>
      </c>
    </row>
    <row r="90" spans="1:6" ht="56" x14ac:dyDescent="0.35">
      <c r="A90" s="20">
        <v>6</v>
      </c>
      <c r="B90" s="21" t="s">
        <v>90</v>
      </c>
      <c r="C90" s="57" t="s">
        <v>89</v>
      </c>
      <c r="D90" s="57">
        <v>1.05</v>
      </c>
      <c r="E90" s="45"/>
      <c r="F90" s="46">
        <f t="shared" si="7"/>
        <v>0</v>
      </c>
    </row>
    <row r="91" spans="1:6" ht="42" x14ac:dyDescent="0.35">
      <c r="A91" s="20">
        <v>7</v>
      </c>
      <c r="B91" s="21" t="s">
        <v>91</v>
      </c>
      <c r="C91" s="57" t="s">
        <v>92</v>
      </c>
      <c r="D91" s="57">
        <v>8.4</v>
      </c>
      <c r="E91" s="45"/>
      <c r="F91" s="46">
        <f t="shared" si="7"/>
        <v>0</v>
      </c>
    </row>
    <row r="92" spans="1:6" ht="28" x14ac:dyDescent="0.35">
      <c r="A92" s="20">
        <v>8</v>
      </c>
      <c r="B92" s="21" t="s">
        <v>93</v>
      </c>
      <c r="C92" s="57" t="s">
        <v>92</v>
      </c>
      <c r="D92" s="57">
        <v>4.2</v>
      </c>
      <c r="E92" s="45"/>
      <c r="F92" s="46">
        <f t="shared" si="7"/>
        <v>0</v>
      </c>
    </row>
    <row r="93" spans="1:6" ht="70" x14ac:dyDescent="0.35">
      <c r="A93" s="20">
        <v>9</v>
      </c>
      <c r="B93" s="21" t="s">
        <v>94</v>
      </c>
      <c r="C93" s="57" t="s">
        <v>95</v>
      </c>
      <c r="D93" s="57">
        <v>2</v>
      </c>
      <c r="E93" s="45"/>
      <c r="F93" s="46">
        <f t="shared" si="7"/>
        <v>0</v>
      </c>
    </row>
    <row r="94" spans="1:6" ht="42" x14ac:dyDescent="0.35">
      <c r="A94" s="20">
        <v>10</v>
      </c>
      <c r="B94" s="21" t="s">
        <v>124</v>
      </c>
      <c r="C94" s="57" t="s">
        <v>121</v>
      </c>
      <c r="D94" s="57">
        <v>1</v>
      </c>
      <c r="E94" s="45"/>
      <c r="F94" s="46">
        <f t="shared" si="7"/>
        <v>0</v>
      </c>
    </row>
    <row r="95" spans="1:6" x14ac:dyDescent="0.3">
      <c r="A95" s="134" t="s">
        <v>97</v>
      </c>
      <c r="B95" s="134"/>
      <c r="C95" s="134"/>
      <c r="D95" s="134"/>
      <c r="E95" s="134"/>
      <c r="F95" s="48">
        <f>SUM(F85:F94)</f>
        <v>0</v>
      </c>
    </row>
    <row r="96" spans="1:6" x14ac:dyDescent="0.3">
      <c r="A96" s="113"/>
      <c r="B96" s="135" t="s">
        <v>96</v>
      </c>
      <c r="C96" s="135"/>
      <c r="D96" s="135"/>
      <c r="E96" s="114">
        <v>2</v>
      </c>
      <c r="F96" s="115">
        <f>F95*E96</f>
        <v>0</v>
      </c>
    </row>
    <row r="97" spans="1:6" ht="14.5" thickBot="1" x14ac:dyDescent="0.4">
      <c r="A97" s="126" t="s">
        <v>125</v>
      </c>
      <c r="B97" s="127"/>
      <c r="C97" s="127"/>
      <c r="D97" s="127"/>
      <c r="E97" s="128"/>
      <c r="F97" s="49">
        <f>F96+F82+F71+F60+F46+F25</f>
        <v>0</v>
      </c>
    </row>
  </sheetData>
  <protectedRanges>
    <protectedRange sqref="D30:E33 D34:D35" name="Range28_2_1"/>
  </protectedRanges>
  <mergeCells count="30">
    <mergeCell ref="B2:F2"/>
    <mergeCell ref="A3:F3"/>
    <mergeCell ref="B5:E5"/>
    <mergeCell ref="B6:E6"/>
    <mergeCell ref="B11:E11"/>
    <mergeCell ref="B12:D12"/>
    <mergeCell ref="A61:F61"/>
    <mergeCell ref="A62:A63"/>
    <mergeCell ref="B62:B63"/>
    <mergeCell ref="C62:C63"/>
    <mergeCell ref="D62:D63"/>
    <mergeCell ref="E62:E63"/>
    <mergeCell ref="F62:F63"/>
    <mergeCell ref="B18:E18"/>
    <mergeCell ref="B19:D19"/>
    <mergeCell ref="B24:E24"/>
    <mergeCell ref="B25:D25"/>
    <mergeCell ref="B27:F27"/>
    <mergeCell ref="A28:F28"/>
    <mergeCell ref="A64:F64"/>
    <mergeCell ref="A48:F48"/>
    <mergeCell ref="B60:E60"/>
    <mergeCell ref="B71:E71"/>
    <mergeCell ref="B72:F72"/>
    <mergeCell ref="A97:E97"/>
    <mergeCell ref="B81:E81"/>
    <mergeCell ref="B82:C82"/>
    <mergeCell ref="B83:F83"/>
    <mergeCell ref="A95:E95"/>
    <mergeCell ref="B96:D96"/>
  </mergeCells>
  <pageMargins left="0.7" right="0.7" top="0.75" bottom="0.75" header="0.3" footer="0.3"/>
  <pageSetup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BOQ- water System-dhabar-dalol.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Ridwan Abdillahi</cp:lastModifiedBy>
  <cp:lastPrinted>2026-05-05T18:32:23Z</cp:lastPrinted>
  <dcterms:created xsi:type="dcterms:W3CDTF">2015-06-05T18:17:20Z</dcterms:created>
  <dcterms:modified xsi:type="dcterms:W3CDTF">2026-08-11T09:08:51Z</dcterms:modified>
</cp:coreProperties>
</file>