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https://wvi365-my.sharepoint.com/personal/yahye_waberi_wvi_org/Documents/2024/New BHA project/Technical WASH &amp; Infrastructure-BHA project/Approved documents/Approved Advert/LOT2/"/>
    </mc:Choice>
  </mc:AlternateContent>
  <xr:revisionPtr revIDLastSave="4" documentId="13_ncr:1_{84C2547C-2204-439C-A440-287E95E4C709}" xr6:coauthVersionLast="47" xr6:coauthVersionMax="47" xr10:uidLastSave="{B29F01E6-5E4D-4F26-AEBA-03118BF78684}"/>
  <bookViews>
    <workbookView xWindow="-90" yWindow="-90" windowWidth="19380" windowHeight="11460" activeTab="2" xr2:uid="{00000000-000D-0000-FFFF-FFFF00000000}"/>
  </bookViews>
  <sheets>
    <sheet name="Semi permanent VIP latrines" sheetId="11" r:id="rId1"/>
    <sheet name="BOQ of semi permanent Xaaxi" sheetId="12" r:id="rId2"/>
    <sheet name="Incinerator " sheetId="13" r:id="rId3"/>
    <sheet name="Summary" sheetId="1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70" i="13" l="1"/>
  <c r="D153" i="13"/>
  <c r="D150" i="13"/>
  <c r="D141" i="13"/>
  <c r="D125" i="13"/>
  <c r="D124" i="13"/>
  <c r="D120" i="13"/>
  <c r="D30" i="13"/>
  <c r="D15" i="14"/>
  <c r="D18" i="12" l="1"/>
  <c r="D17" i="12"/>
  <c r="D14" i="12"/>
  <c r="D12" i="12"/>
  <c r="D11" i="12"/>
  <c r="D10" i="12"/>
  <c r="D9" i="12"/>
  <c r="D7" i="12"/>
  <c r="D6" i="12"/>
  <c r="D5" i="12"/>
  <c r="D4" i="12"/>
  <c r="D12" i="11" l="1"/>
  <c r="D9" i="11"/>
  <c r="D7" i="11" l="1"/>
  <c r="D6" i="11"/>
  <c r="D11" i="11" l="1"/>
  <c r="D18" i="11"/>
  <c r="D17" i="11"/>
  <c r="D14" i="11"/>
  <c r="D10" i="11"/>
  <c r="D5" i="11"/>
  <c r="D4" i="11"/>
</calcChain>
</file>

<file path=xl/sharedStrings.xml><?xml version="1.0" encoding="utf-8"?>
<sst xmlns="http://schemas.openxmlformats.org/spreadsheetml/2006/main" count="269" uniqueCount="146">
  <si>
    <t>Note:</t>
  </si>
  <si>
    <t>All Unit rates should be included a 3% Sales tax for each line item.</t>
  </si>
  <si>
    <t>N0.</t>
  </si>
  <si>
    <t>Description of works</t>
  </si>
  <si>
    <t>Unit</t>
  </si>
  <si>
    <t>QTY</t>
  </si>
  <si>
    <t xml:space="preserve">Unit cost </t>
  </si>
  <si>
    <t>Total Cost in USD</t>
  </si>
  <si>
    <t>Site clearance removing vegetation, derbis and shrubs on top of the soil (Min.150 mm) and cart away from the site. The clearance site should be 5*5m.</t>
  </si>
  <si>
    <t>M2</t>
  </si>
  <si>
    <t>Excavation of latrine pit ( 1.2m width, 1.2m length and 3 depth) and cart away the excavated soil around 2m.</t>
  </si>
  <si>
    <t>M3</t>
  </si>
  <si>
    <t>Substructure works</t>
  </si>
  <si>
    <t>Construct a masonry stone foundation of the latrine walls with 6.8m long, 0.3m wide and 0.3m depth, below the ground and spray anti termites on the ground before the fixing of hardwoods as per drawing and world vision engineer's guidance..</t>
  </si>
  <si>
    <t>Construct a masonry stone foundation wall around septic tank pit to support concrete slab with 6.4m long, 0.4m wide and 0.8m depth as per drawing and world vision engineer's guidance.</t>
  </si>
  <si>
    <t>Superstructure and roofing</t>
  </si>
  <si>
    <t>Construct G28 Iron sheet pre-painted walls of 2.2m height at backside and 2.35m height at frontside and 6.8m long with hardwood 50mmX75mm truss spaced at 600mm c/c on both ways including cutting and nailing to wood and iron sheet.</t>
  </si>
  <si>
    <t>Supply &amp; Fix of 4inch Dia P.V.C. Vent pipe with screen mesh covered on top end of 3m long.</t>
  </si>
  <si>
    <t>M</t>
  </si>
  <si>
    <t>Supply &amp; fix ceramicTurkish toilet seats (squat toilet seats). Connect to the latrine pit by providing and connecting 4inch pvc delivery pipe to the manhole.</t>
  </si>
  <si>
    <t>pcs</t>
  </si>
  <si>
    <t>m2</t>
  </si>
  <si>
    <t>m</t>
  </si>
  <si>
    <t>Supply and fix iron sheet door with structural opening size 800mm x 1900mm height: openable solid sash: including all iron mongery and hardware: fixed to hard wood: complete with all required painting and decoration works.</t>
  </si>
  <si>
    <t xml:space="preserve">Construct foot rest at entrance ramp with dimesion of 100cm length,80cm wide and should be 20 cm thick ramp. </t>
  </si>
  <si>
    <t>No</t>
  </si>
  <si>
    <t>Provide and fix 20 litter handwashing tank made of tall sheet 3mm and applied with anti rust paint with tap fixed properly, connecting drianage pipe of 1 inch G.I pipe stand with concrete footing.( 200mm *200*200mm).</t>
  </si>
  <si>
    <t>Lm</t>
  </si>
  <si>
    <t>Supply and fix of iron sheet  window of  400x300mm frames covered with x- beam wire mesh. including painting  of all complete as detailed on drawings, specification and to Engineer's approval.</t>
  </si>
  <si>
    <t>Grand Total for 1 household Latrine</t>
  </si>
  <si>
    <t>Excavation of foundation trench around latrine pit (6.4m long x 0.6m width x 0.8m depth) as per drawing and world vision engineer's guidance.</t>
  </si>
  <si>
    <t>Excavation of foundation trench around the latrine walls (5.6m long x 0.6m width x 0.3m depth) as per drawing and world vision engineer's guidance.</t>
  </si>
  <si>
    <t>Construct 15cm thick RCC slab (1:2:4) with 10mm bars c/c 150mm including wooden poles for supporting RCC slab 4 pcs on both ways (1:2:4 mix) 2mx2mx.0.15m, Cost should include the cost of pit man hole RCC cover frame formwork.</t>
  </si>
  <si>
    <t>Construct mass concrete slab of 100 mm thick of ratio 1:2:4 for latrine floor and furnish with smooth slab including reinforcing with A142 BRC mesh. Apply 30mm of cement screed through out area. The slab will be supporting by foundation below and it will be above the ground level as per drawing and world vision engineer's guidance.</t>
  </si>
  <si>
    <t>Supply and Fix 150mm width x25mm thick  facia board of the toilet with a length of 2.3m for each side.</t>
  </si>
  <si>
    <t>Provide for World vision logo and the donor with clear message as will be provided by the wv supervising engineer.</t>
  </si>
  <si>
    <t>Supply and fix Prepainted iron sheet Gauge 28 fixed on timber frame as will be directed by the supervising engineer. The timber to be treated for termites. The cost should include all required materials, nailing and installation. The roof should be offsetted 30cm in each one of four sides.</t>
  </si>
  <si>
    <t>Grand Total for  latrines 10</t>
  </si>
  <si>
    <t xml:space="preserve">BoQ for Semi perminant VIP Latrines Construction at Baarcad             </t>
  </si>
  <si>
    <t xml:space="preserve">BoQ for Semi perminant VIP Latrines Construction at Xaaxi              </t>
  </si>
  <si>
    <t>A</t>
  </si>
  <si>
    <t>B</t>
  </si>
  <si>
    <t>S</t>
  </si>
  <si>
    <t>Item</t>
  </si>
  <si>
    <t>Description</t>
  </si>
  <si>
    <t>Page</t>
  </si>
  <si>
    <t>Amount ($)</t>
  </si>
  <si>
    <t>1</t>
  </si>
  <si>
    <t>Summary of  construction lot 2( semi permanent latrine and Garbage pit)</t>
  </si>
  <si>
    <t>Semi permanenr latrines at Barcad</t>
  </si>
  <si>
    <t xml:space="preserve">Semi permanent latrines at Xaaxi </t>
  </si>
  <si>
    <t>2</t>
  </si>
  <si>
    <t>Engineering Estimate, Bills of Quantities, Specifications and Drawings of incinerator and plancinta pit</t>
  </si>
  <si>
    <t>Location</t>
  </si>
  <si>
    <t>Summary Page</t>
  </si>
  <si>
    <t>#</t>
  </si>
  <si>
    <t>USD Offer</t>
  </si>
  <si>
    <t>Health Care Waste Management</t>
  </si>
  <si>
    <t xml:space="preserve">Organic/Placenta Pit </t>
  </si>
  <si>
    <t xml:space="preserve">De Montfort Mark 8A Incinerator with Ash Pit </t>
  </si>
  <si>
    <t>Total for Health Care Waste Management</t>
  </si>
  <si>
    <t>F</t>
  </si>
  <si>
    <t xml:space="preserve">Total for health care waste management in USD </t>
  </si>
  <si>
    <t xml:space="preserve">Bills of Quantities, Specs and Drawings for Organic or Placenta Pit </t>
  </si>
  <si>
    <t>Function</t>
  </si>
  <si>
    <t>functioning sanitary facilities inside health institutions</t>
  </si>
  <si>
    <t>Qty</t>
  </si>
  <si>
    <t>Unit Rate 
USD</t>
  </si>
  <si>
    <t>Line Total
USD</t>
  </si>
  <si>
    <t>Excavation and Earth Works</t>
  </si>
  <si>
    <t>Clearing of site of bushes and shrubs and removal of debris</t>
  </si>
  <si>
    <t>LS</t>
  </si>
  <si>
    <t xml:space="preserve">Excavation in all soil formation for pit with dimension 1.5x1.5x3m. </t>
  </si>
  <si>
    <r>
      <t>m</t>
    </r>
    <r>
      <rPr>
        <sz val="11"/>
        <color theme="1"/>
        <rFont val="Calibri"/>
        <family val="2"/>
      </rPr>
      <t>³</t>
    </r>
  </si>
  <si>
    <t>Cart away surplus excavated soil to a distance of not less than 1 km as will be agreed by the engineer</t>
  </si>
  <si>
    <t>150mm thick hardcore layer on the pit surface</t>
  </si>
  <si>
    <t xml:space="preserve">150mm sand layer on top of the hardcore layer. </t>
  </si>
  <si>
    <t xml:space="preserve"> Concrete, Block and Finishing Works</t>
  </si>
  <si>
    <t xml:space="preserve">150mm thick hollow sandcrete block laying using cement mortar of ratio 1:3.
Alternatively solid sandcrete blocks with a combination of weep holes may be used
Price shall include pointing of exposed surface of concrete block wall rising above the ground level of height 30cm. </t>
  </si>
  <si>
    <r>
      <t>m</t>
    </r>
    <r>
      <rPr>
        <sz val="11"/>
        <color theme="1"/>
        <rFont val="Calibri"/>
        <family val="2"/>
      </rPr>
      <t>²</t>
    </r>
  </si>
  <si>
    <t>150mm thick reinforced in-situ concrete H-section in proportion 1:2:4-12mm aggregate poured</t>
  </si>
  <si>
    <t>a</t>
  </si>
  <si>
    <t xml:space="preserve"> in intermediate foundation beam at a height of 1.2m.</t>
  </si>
  <si>
    <t>b</t>
  </si>
  <si>
    <t>in strip foundation</t>
  </si>
  <si>
    <t>Deformed reinforcement steel bar BS 4449 bars 12mm diameter in horizontal intermediate foundation beam and strip foundation</t>
  </si>
  <si>
    <t>kg</t>
  </si>
  <si>
    <t>Dia 6mm plain bar in stirrups in strip foundation and intermediate foundation beams</t>
  </si>
  <si>
    <t>125mm reinforced in-situ concrete slab in the ratio (1:2:3mm aggregate) fitted with a manhole steel plate cover and a 100mm diameter PVC ventilation pipe. Cover slab shall have a uniform brushed finish. Price shall include the cost of formwork, scaffolding, and related works and items.. needed for casting the cover slab</t>
  </si>
  <si>
    <t>12mm diameter mild steel bars placed at 150mm center to center.</t>
  </si>
  <si>
    <t>650x550mm lockable manhole steel plate cover assembled from 1.5mm thick chequered sheet metal 2x2x1.5mm L-section angle iron. Price includes 2 coats of anti-rust and 2 coats of synthetic enamel (oil) paints, hinges, a lockable safety pad and lacth</t>
  </si>
  <si>
    <t>Nr</t>
  </si>
  <si>
    <t>100mm diameter PVC ventilation pipe and height is 2.4 m with rain cap</t>
  </si>
  <si>
    <t xml:space="preserve">Pour plinth concrete 225mm thick on bare stripped level  around the external wall surface  of placenta pit to prevent water seepage into the pit in the ratio (1:3:6 - 19mm aggregate).  </t>
  </si>
  <si>
    <t>m³</t>
  </si>
  <si>
    <t>Total Carried to Summary   = 1+2</t>
  </si>
  <si>
    <t>terms</t>
  </si>
  <si>
    <t>The structure is interchangeably referred to as Highly infectious organic waste, placenta or anatomical waste disposal pit</t>
  </si>
  <si>
    <t>Typical Placenta Pit Design</t>
  </si>
  <si>
    <t>Dimension</t>
  </si>
  <si>
    <t>1.5 x 1.5 x 3 (l x w x h)</t>
  </si>
  <si>
    <t>30cm exposed above the ground level</t>
  </si>
  <si>
    <t>Plan strip foundation and beam details</t>
  </si>
  <si>
    <t>Bills of Quantities for Incinerator - De Montfort Mark 8a Adjoined with Ash Pit</t>
  </si>
  <si>
    <t>Function:</t>
  </si>
  <si>
    <t>Treatment and final disposal of highly infectious non-organic waste</t>
  </si>
  <si>
    <t>Unit Price (USD)</t>
  </si>
  <si>
    <t>Total Price (USD)</t>
  </si>
  <si>
    <t>De Montfort Mark 8a Incinerator</t>
  </si>
  <si>
    <t>Excavation and Earthwork</t>
  </si>
  <si>
    <t>Clear the whole site with 1.5m square of well of bush and shrubs remove debris from site.</t>
  </si>
  <si>
    <t>Excavation of topsoil for preservation at a depth of 150mm.</t>
  </si>
  <si>
    <t>Disposal of excavated material on site in spoil heap at a distance of 20m.</t>
  </si>
  <si>
    <t>Excavation for incinerator foundation (2x2 area) for a depth of 0.5 meter to identify a firm soil formation for foundation</t>
  </si>
  <si>
    <t>Level and compact reduced ground level with  selected materials for foundation. Raise compaction up to 5cm below the natural ground level</t>
  </si>
  <si>
    <r>
      <t>m</t>
    </r>
    <r>
      <rPr>
        <vertAlign val="superscript"/>
        <sz val="11"/>
        <color theme="1"/>
        <rFont val="Calibri"/>
        <family val="2"/>
        <scheme val="minor"/>
      </rPr>
      <t>3</t>
    </r>
  </si>
  <si>
    <t>Concrete and Block Work</t>
  </si>
  <si>
    <t>Cast lean concrete of Class 5 on top of the compacted soil</t>
  </si>
  <si>
    <t>Cast base slab 2x2x0.15m with concrete mix 1:2:4 in incinerator foundation. Slab shall be of 0 slope and brushed finish. Price includes the cost of formwork.</t>
  </si>
  <si>
    <t xml:space="preserve">Single reinforcement in foundation slab using dia 10mm deformed bar for extra strength. </t>
  </si>
  <si>
    <t>Highly fire resistant refractory brick of dimension 230x110x65mm walls precisely arranged in 13 Layers as per the drawing and construction manual. Refractory cement shall be used in 1:3 mortar to join edges and layers</t>
  </si>
  <si>
    <t>Provide outer wall of fire resistant brick precisely arranged as described in the construction manual</t>
  </si>
  <si>
    <t>Plastering of cement using refractory cement of the outer wall</t>
  </si>
  <si>
    <r>
      <t>m</t>
    </r>
    <r>
      <rPr>
        <vertAlign val="superscript"/>
        <sz val="11"/>
        <color theme="1"/>
        <rFont val="Calibri"/>
        <family val="2"/>
        <scheme val="minor"/>
      </rPr>
      <t>2</t>
    </r>
  </si>
  <si>
    <t>Metal Work</t>
  </si>
  <si>
    <r>
      <t xml:space="preserve">manufacture and install hollow </t>
    </r>
    <r>
      <rPr>
        <b/>
        <u/>
        <sz val="11"/>
        <color theme="1"/>
        <rFont val="Calibri"/>
        <family val="2"/>
        <scheme val="minor"/>
      </rPr>
      <t>top frame</t>
    </r>
    <r>
      <rPr>
        <sz val="11"/>
        <color theme="1"/>
        <rFont val="Calibri"/>
        <family val="2"/>
        <scheme val="minor"/>
      </rPr>
      <t xml:space="preserve"> assembled from 3mm thick metal plate/sheet dimension 910x460mm - in the form and shape instructed in the construction manual. Price shall include welding of pieces of metal channels that will be used for locators.
</t>
    </r>
  </si>
  <si>
    <r>
      <t xml:space="preserve">manufacture and install </t>
    </r>
    <r>
      <rPr>
        <b/>
        <u/>
        <sz val="11"/>
        <color theme="1"/>
        <rFont val="Calibri"/>
        <family val="2"/>
        <scheme val="minor"/>
      </rPr>
      <t>Loading Door</t>
    </r>
    <r>
      <rPr>
        <sz val="11"/>
        <color theme="1"/>
        <rFont val="Calibri"/>
        <family val="2"/>
        <scheme val="minor"/>
      </rPr>
      <t xml:space="preserve"> of dimension assembled from 30x30x3mm L-section angle iron and 3mm thick metal plate as instructed in the construction manaual. Price shall include metallic hinges across the locators placed on the top frame, a 3mm underside metallic baffle, and combined metallic vertical and diagonal handles made of 0.5 light weight galvanized iron pipe.</t>
    </r>
  </si>
  <si>
    <r>
      <t xml:space="preserve">Manufacture and install </t>
    </r>
    <r>
      <rPr>
        <b/>
        <u/>
        <sz val="11"/>
        <color theme="1"/>
        <rFont val="Calibri"/>
        <family val="2"/>
        <scheme val="minor"/>
      </rPr>
      <t>Chimney spigot</t>
    </r>
    <r>
      <rPr>
        <sz val="11"/>
        <color theme="1"/>
        <rFont val="Calibri"/>
        <family val="2"/>
        <scheme val="minor"/>
      </rPr>
      <t xml:space="preserve"> assembled from a 420x300 base made of 30x30x3mm L section angle iron frame welded with 5 mm thick metal plate and a pipe of 3mm thick metal, 114 mm diameter and 150mm height. Arrangement shall follow strick adherence to construction manual </t>
    </r>
  </si>
  <si>
    <r>
      <t xml:space="preserve">Manufacture and install </t>
    </r>
    <r>
      <rPr>
        <b/>
        <u/>
        <sz val="11"/>
        <color theme="1"/>
        <rFont val="Calibri"/>
        <family val="2"/>
        <scheme val="minor"/>
      </rPr>
      <t>Chimney</t>
    </r>
    <r>
      <rPr>
        <sz val="11"/>
        <color theme="1"/>
        <rFont val="Calibri"/>
        <family val="2"/>
        <scheme val="minor"/>
      </rPr>
      <t xml:space="preserve"> of height 4m assembled from 4mm thick steel - firmly sealed to the spigot using fire cement or on-site oxygen welding Arrangement shall follow strick adherence of the construction manual. Price shall include a metallic cover on top to prevent rain</t>
    </r>
  </si>
  <si>
    <r>
      <t xml:space="preserve">Manufacture and install </t>
    </r>
    <r>
      <rPr>
        <b/>
        <u/>
        <sz val="11"/>
        <color theme="1"/>
        <rFont val="Calibri"/>
        <family val="2"/>
        <scheme val="minor"/>
      </rPr>
      <t xml:space="preserve">Ash Door Support </t>
    </r>
    <r>
      <rPr>
        <sz val="11"/>
        <color theme="1"/>
        <rFont val="Calibri"/>
        <family val="2"/>
        <scheme val="minor"/>
      </rPr>
      <t>assembled from a 3mm thick steel tunnel of 260mm height and 230mm firmly fitted to the brick wall using pieces of metal channel. Price shall include placement of hinges and locators for ash door</t>
    </r>
  </si>
  <si>
    <r>
      <t xml:space="preserve">Manufacture and install 195x 230mm </t>
    </r>
    <r>
      <rPr>
        <b/>
        <u/>
        <sz val="11"/>
        <color theme="1"/>
        <rFont val="Calibri"/>
        <family val="2"/>
        <scheme val="minor"/>
      </rPr>
      <t>Ash door</t>
    </r>
    <r>
      <rPr>
        <sz val="11"/>
        <color theme="1"/>
        <rFont val="Calibri"/>
        <family val="2"/>
        <scheme val="minor"/>
      </rPr>
      <t xml:space="preserve"> assembled from 3mm thick steel - fitted to a 30x30x3mm angle iron L-section frame of dimension 230x260 which is firmly hinged to the ash door support</t>
    </r>
  </si>
  <si>
    <r>
      <t xml:space="preserve">Manufacture and install a 1.5meter high  </t>
    </r>
    <r>
      <rPr>
        <b/>
        <u/>
        <sz val="11"/>
        <color theme="1"/>
        <rFont val="Calibri"/>
        <family val="2"/>
        <scheme val="minor"/>
      </rPr>
      <t xml:space="preserve"> chimney guard</t>
    </r>
    <r>
      <rPr>
        <sz val="11"/>
        <color theme="1"/>
        <rFont val="Calibri"/>
        <family val="2"/>
        <scheme val="minor"/>
      </rPr>
      <t xml:space="preserve"> assembled from diameter 10mm reinforcement bars firmly fitted into the brick wall and placed in 10cm distance on 4 corners around the chimney and covered with hexagonal chicken meshwire.</t>
    </r>
  </si>
  <si>
    <t xml:space="preserve">Total Carried to Summary - A  </t>
  </si>
  <si>
    <t>Ash Pit</t>
  </si>
  <si>
    <t>Excavate sharp pit at a depth of 3m.</t>
  </si>
  <si>
    <t>150mm thick hardcore placed against earth to received sand blinding.</t>
  </si>
  <si>
    <t>Provision and compaction of hard core boulders 150mm</t>
  </si>
  <si>
    <t>100mm plain in-situ concrete 1:2:4-12mm aggregate poured against hardcore.</t>
  </si>
  <si>
    <t>in foundation slab</t>
  </si>
  <si>
    <t xml:space="preserve">Pour plinth concrete 225mm thick on bare stripped level  around the external wall surface  of ash pit to prevent water seepage into the pit in the ratio (1:3:6 - 19mm aggregate).  </t>
  </si>
  <si>
    <t>Total Carried to Summary -  B</t>
  </si>
  <si>
    <t>Total for A and B</t>
  </si>
  <si>
    <t>De Montfort Mark 8 a Incinerator - construction manual attached herewtih</t>
  </si>
  <si>
    <t>Typical Ash Pit Design</t>
  </si>
  <si>
    <t xml:space="preserve">Construction of incinerator </t>
  </si>
  <si>
    <t>Grand Total cost  of the lot2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</si>
</sst>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quot;$&quot;* #,##0.00_);_(&quot;$&quot;* \(#,##0.00\);_(&quot;$&quot;* &quot;-&quot;??_);_(@_)"/>
    <numFmt numFmtId="165" formatCode="_(* #,##0.00_);_(* \(#,##0.00\);_(* &quot;-&quot;??_);_(@_)"/>
    <numFmt numFmtId="166" formatCode="_-[$$-409]* #,##0.00_ ;_-[$$-409]* \-#,##0.00\ ;_-[$$-409]* &quot;-&quot;??_ ;_-@_ "/>
    <numFmt numFmtId="167" formatCode="_-[$$-409]* #,##0.0_ ;_-[$$-409]* \-#,##0.0\ ;_-[$$-409]* &quot;-&quot;?_ ;_-@_ "/>
    <numFmt numFmtId="168" formatCode="_([$$-409]* #,##0.00_);_([$$-409]* \(#,##0.00\);_([$$-409]* &quot;-&quot;??_);_(@_)"/>
    <numFmt numFmtId="169" formatCode="&quot;$&quot;#,##0.00"/>
  </numFmts>
  <fonts count="30" x14ac:knownFonts="1">
    <font>
      <sz val="11"/>
      <color theme="1"/>
      <name val="Calibri"/>
      <family val="2"/>
      <scheme val="minor"/>
    </font>
    <font>
      <sz val="10"/>
      <name val="Arial"/>
      <family val="2"/>
    </font>
    <font>
      <sz val="11"/>
      <color indexed="8"/>
      <name val="Calibri"/>
      <family val="2"/>
    </font>
    <font>
      <b/>
      <sz val="12"/>
      <color theme="1"/>
      <name val="Gill Sans MT"/>
      <family val="2"/>
    </font>
    <font>
      <sz val="12"/>
      <color theme="1"/>
      <name val="Gill Sans MT"/>
      <family val="2"/>
    </font>
    <font>
      <b/>
      <sz val="14"/>
      <color theme="1"/>
      <name val="Gill Sans MT"/>
      <family val="2"/>
    </font>
    <font>
      <sz val="11"/>
      <color theme="1"/>
      <name val="Calibri"/>
      <family val="2"/>
      <scheme val="minor"/>
    </font>
    <font>
      <sz val="12"/>
      <name val="Gill Sans MT"/>
      <family val="2"/>
    </font>
    <font>
      <sz val="12"/>
      <color theme="1"/>
      <name val="Times"/>
      <family val="1"/>
    </font>
    <font>
      <b/>
      <sz val="16"/>
      <color theme="1"/>
      <name val="Gill Sans MT"/>
      <family val="2"/>
    </font>
    <font>
      <sz val="12"/>
      <color rgb="FF000000"/>
      <name val="Gill Sans MT"/>
      <family val="2"/>
    </font>
    <font>
      <b/>
      <sz val="10"/>
      <color theme="1"/>
      <name val="Gill Sans MT"/>
      <family val="2"/>
    </font>
    <font>
      <b/>
      <sz val="11"/>
      <color theme="1"/>
      <name val="Calibri"/>
      <family val="2"/>
      <scheme val="minor"/>
    </font>
    <font>
      <b/>
      <sz val="12"/>
      <name val="Lato"/>
      <family val="2"/>
    </font>
    <font>
      <b/>
      <sz val="12"/>
      <color indexed="8"/>
      <name val="Lato"/>
      <family val="2"/>
    </font>
    <font>
      <b/>
      <sz val="11"/>
      <color theme="1"/>
      <name val="Lato"/>
      <family val="2"/>
    </font>
    <font>
      <sz val="12"/>
      <name val="Calibri"/>
      <family val="2"/>
      <scheme val="minor"/>
    </font>
    <font>
      <b/>
      <sz val="14"/>
      <name val="Calibri"/>
      <family val="2"/>
      <scheme val="minor"/>
    </font>
    <font>
      <b/>
      <sz val="12"/>
      <name val="Calibri"/>
      <family val="2"/>
      <scheme val="minor"/>
    </font>
    <font>
      <b/>
      <sz val="16"/>
      <name val="Calibri"/>
      <family val="2"/>
      <scheme val="minor"/>
    </font>
    <font>
      <sz val="14"/>
      <name val="Calibri"/>
      <family val="2"/>
      <scheme val="minor"/>
    </font>
    <font>
      <sz val="11"/>
      <color theme="1"/>
      <name val="Calibri"/>
      <family val="2"/>
    </font>
    <font>
      <b/>
      <sz val="12"/>
      <color theme="1"/>
      <name val="Calibri"/>
      <family val="2"/>
      <scheme val="minor"/>
    </font>
    <font>
      <b/>
      <sz val="14"/>
      <color theme="1"/>
      <name val="Calibri"/>
      <family val="2"/>
      <scheme val="minor"/>
    </font>
    <font>
      <b/>
      <sz val="16"/>
      <color theme="1"/>
      <name val="Calibri"/>
      <family val="2"/>
      <scheme val="minor"/>
    </font>
    <font>
      <sz val="10"/>
      <name val="Times New Roman"/>
      <family val="1"/>
    </font>
    <font>
      <sz val="14"/>
      <color theme="1"/>
      <name val="Calibri"/>
      <family val="2"/>
      <scheme val="minor"/>
    </font>
    <font>
      <vertAlign val="superscript"/>
      <sz val="11"/>
      <color theme="1"/>
      <name val="Calibri"/>
      <family val="2"/>
      <scheme val="minor"/>
    </font>
    <font>
      <sz val="11"/>
      <color rgb="FF000000"/>
      <name val="Calibri"/>
      <family val="2"/>
      <scheme val="minor"/>
    </font>
    <font>
      <b/>
      <u/>
      <sz val="11"/>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5"/>
        <bgColor indexed="64"/>
      </patternFill>
    </fill>
    <fill>
      <patternFill patternType="solid">
        <fgColor theme="9" tint="0.79998168889431442"/>
        <bgColor indexed="64"/>
      </patternFill>
    </fill>
    <fill>
      <patternFill patternType="solid">
        <fgColor theme="7"/>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s>
  <cellStyleXfs count="11">
    <xf numFmtId="0" fontId="0" fillId="0" borderId="0"/>
    <xf numFmtId="0" fontId="1" fillId="0" borderId="0"/>
    <xf numFmtId="165" fontId="2" fillId="0" borderId="0" applyFont="0" applyFill="0" applyBorder="0" applyAlignment="0" applyProtection="0"/>
    <xf numFmtId="43"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0" fontId="1" fillId="0" borderId="0"/>
    <xf numFmtId="165" fontId="6" fillId="0" borderId="0" applyFont="0" applyFill="0" applyBorder="0" applyAlignment="0" applyProtection="0"/>
    <xf numFmtId="0" fontId="25" fillId="0" borderId="0"/>
    <xf numFmtId="0" fontId="6" fillId="0" borderId="0"/>
  </cellStyleXfs>
  <cellXfs count="172">
    <xf numFmtId="0" fontId="0" fillId="0" borderId="0" xfId="0"/>
    <xf numFmtId="0" fontId="0" fillId="0" borderId="0" xfId="0" applyAlignment="1">
      <alignment wrapText="1"/>
    </xf>
    <xf numFmtId="0" fontId="3" fillId="3" borderId="1" xfId="0" applyFont="1" applyFill="1" applyBorder="1" applyAlignment="1">
      <alignment horizontal="left" vertical="top" wrapText="1"/>
    </xf>
    <xf numFmtId="0" fontId="4" fillId="0" borderId="1" xfId="0" applyFont="1" applyBorder="1" applyAlignment="1">
      <alignment horizontal="left" vertical="top" wrapText="1"/>
    </xf>
    <xf numFmtId="0" fontId="4" fillId="2" borderId="1" xfId="0" applyFont="1" applyFill="1" applyBorder="1" applyAlignment="1">
      <alignment horizontal="left" vertical="top" wrapText="1"/>
    </xf>
    <xf numFmtId="0" fontId="4" fillId="0" borderId="1" xfId="0" applyFont="1" applyBorder="1" applyAlignment="1">
      <alignment horizontal="left" wrapText="1"/>
    </xf>
    <xf numFmtId="0" fontId="0" fillId="0" borderId="0" xfId="0" applyAlignment="1">
      <alignment horizontal="left"/>
    </xf>
    <xf numFmtId="0" fontId="0" fillId="0" borderId="0" xfId="0" applyAlignment="1">
      <alignment horizontal="left" wrapText="1"/>
    </xf>
    <xf numFmtId="0" fontId="4" fillId="3" borderId="1" xfId="0" applyFont="1" applyFill="1" applyBorder="1" applyAlignment="1">
      <alignment horizontal="left" vertical="top" wrapText="1"/>
    </xf>
    <xf numFmtId="0" fontId="7" fillId="2" borderId="1" xfId="0" applyFont="1" applyFill="1" applyBorder="1" applyAlignment="1">
      <alignment horizontal="left" vertical="center" wrapText="1"/>
    </xf>
    <xf numFmtId="0" fontId="7" fillId="0" borderId="1" xfId="0" applyFont="1" applyBorder="1" applyAlignment="1">
      <alignment horizontal="left" vertical="center" wrapText="1"/>
    </xf>
    <xf numFmtId="167" fontId="4" fillId="0" borderId="1" xfId="0" applyNumberFormat="1" applyFont="1" applyBorder="1" applyAlignment="1">
      <alignment vertical="top" wrapText="1"/>
    </xf>
    <xf numFmtId="0" fontId="4" fillId="0" borderId="1" xfId="0" applyFont="1" applyBorder="1" applyAlignment="1">
      <alignment vertical="top" wrapText="1"/>
    </xf>
    <xf numFmtId="166" fontId="5" fillId="0" borderId="1" xfId="0" applyNumberFormat="1" applyFont="1" applyBorder="1" applyAlignment="1">
      <alignment horizontal="right" vertical="top"/>
    </xf>
    <xf numFmtId="4" fontId="5" fillId="0" borderId="1" xfId="0" applyNumberFormat="1" applyFont="1" applyBorder="1" applyAlignment="1">
      <alignment horizontal="right" vertical="top"/>
    </xf>
    <xf numFmtId="165" fontId="7" fillId="2" borderId="1" xfId="8" applyFont="1" applyFill="1" applyBorder="1" applyAlignment="1">
      <alignment horizontal="center" vertical="center"/>
    </xf>
    <xf numFmtId="0" fontId="10" fillId="2" borderId="1" xfId="0" applyFont="1" applyFill="1" applyBorder="1" applyAlignment="1">
      <alignment horizontal="left" vertical="top" wrapText="1"/>
    </xf>
    <xf numFmtId="0" fontId="4" fillId="4" borderId="2" xfId="0" applyFont="1" applyFill="1" applyBorder="1" applyAlignment="1">
      <alignment horizontal="left" vertical="top"/>
    </xf>
    <xf numFmtId="0" fontId="11" fillId="5" borderId="1" xfId="0" applyFont="1" applyFill="1" applyBorder="1" applyAlignment="1">
      <alignment horizontal="center" vertical="center" wrapText="1"/>
    </xf>
    <xf numFmtId="0" fontId="4" fillId="2" borderId="1" xfId="0" applyFont="1" applyFill="1" applyBorder="1" applyAlignment="1">
      <alignment horizontal="center" vertical="top" wrapText="1"/>
    </xf>
    <xf numFmtId="0" fontId="4" fillId="2" borderId="1" xfId="0" applyFont="1" applyFill="1" applyBorder="1" applyAlignment="1">
      <alignment horizontal="center" vertical="center" wrapText="1"/>
    </xf>
    <xf numFmtId="0" fontId="4" fillId="5" borderId="1" xfId="0" applyFont="1" applyFill="1" applyBorder="1" applyAlignment="1">
      <alignment horizontal="center" vertical="top" wrapText="1"/>
    </xf>
    <xf numFmtId="0" fontId="3" fillId="5" borderId="1" xfId="0" applyFont="1" applyFill="1" applyBorder="1" applyAlignment="1">
      <alignment horizontal="left" vertical="top" wrapText="1"/>
    </xf>
    <xf numFmtId="0" fontId="4" fillId="5"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5" borderId="1" xfId="0" applyFont="1" applyFill="1" applyBorder="1" applyAlignment="1">
      <alignment horizontal="center" vertical="center" wrapText="1"/>
    </xf>
    <xf numFmtId="0" fontId="7" fillId="2" borderId="1" xfId="0" applyFont="1" applyFill="1" applyBorder="1" applyAlignment="1">
      <alignment horizontal="center" vertical="center"/>
    </xf>
    <xf numFmtId="168" fontId="0" fillId="0" borderId="0" xfId="0" applyNumberFormat="1" applyAlignment="1">
      <alignment horizontal="left"/>
    </xf>
    <xf numFmtId="4" fontId="0" fillId="0" borderId="0" xfId="0" applyNumberFormat="1" applyAlignment="1">
      <alignment horizontal="left"/>
    </xf>
    <xf numFmtId="0" fontId="13" fillId="0" borderId="0" xfId="7" applyFont="1" applyAlignment="1">
      <alignment horizontal="center" vertical="top" wrapText="1"/>
    </xf>
    <xf numFmtId="0" fontId="13" fillId="0" borderId="0" xfId="7" applyFont="1" applyAlignment="1">
      <alignment vertical="top" wrapText="1"/>
    </xf>
    <xf numFmtId="0" fontId="13" fillId="0" borderId="1" xfId="7" applyFont="1" applyBorder="1" applyAlignment="1">
      <alignment horizontal="center" vertical="top" wrapText="1"/>
    </xf>
    <xf numFmtId="0" fontId="13" fillId="0" borderId="3" xfId="7" applyFont="1" applyBorder="1" applyAlignment="1">
      <alignment horizontal="center" vertical="top" wrapText="1"/>
    </xf>
    <xf numFmtId="0" fontId="13" fillId="0" borderId="1" xfId="7" applyFont="1" applyBorder="1" applyAlignment="1">
      <alignment horizontal="center" wrapText="1"/>
    </xf>
    <xf numFmtId="43" fontId="14" fillId="0" borderId="1" xfId="3" applyFont="1" applyFill="1" applyBorder="1" applyAlignment="1">
      <alignment horizontal="center" wrapText="1"/>
    </xf>
    <xf numFmtId="0" fontId="13" fillId="0" borderId="7" xfId="7" applyFont="1" applyBorder="1" applyAlignment="1">
      <alignment horizontal="center" vertical="top" wrapText="1"/>
    </xf>
    <xf numFmtId="0" fontId="13" fillId="0" borderId="8" xfId="7" applyFont="1" applyBorder="1" applyAlignment="1">
      <alignment vertical="top" wrapText="1"/>
    </xf>
    <xf numFmtId="0" fontId="13" fillId="0" borderId="7" xfId="7" applyFont="1" applyBorder="1" applyAlignment="1">
      <alignment horizontal="center" wrapText="1"/>
    </xf>
    <xf numFmtId="43" fontId="14" fillId="0" borderId="7" xfId="3" applyFont="1" applyFill="1" applyBorder="1" applyAlignment="1">
      <alignment horizontal="center" wrapText="1"/>
    </xf>
    <xf numFmtId="0" fontId="13" fillId="0" borderId="9" xfId="7" applyFont="1" applyBorder="1" applyAlignment="1">
      <alignment horizontal="center" vertical="top" wrapText="1"/>
    </xf>
    <xf numFmtId="0" fontId="13" fillId="2" borderId="0" xfId="7" applyFont="1" applyFill="1" applyAlignment="1">
      <alignment vertical="top" wrapText="1"/>
    </xf>
    <xf numFmtId="49" fontId="13" fillId="2" borderId="9" xfId="7" applyNumberFormat="1" applyFont="1" applyFill="1" applyBorder="1" applyAlignment="1">
      <alignment horizontal="center" wrapText="1"/>
    </xf>
    <xf numFmtId="43" fontId="14" fillId="2" borderId="9" xfId="3" applyFont="1" applyFill="1" applyBorder="1" applyAlignment="1">
      <alignment horizontal="center" wrapText="1"/>
    </xf>
    <xf numFmtId="43" fontId="14" fillId="0" borderId="9" xfId="3" applyFont="1" applyFill="1" applyBorder="1" applyAlignment="1">
      <alignment horizontal="center" wrapText="1"/>
    </xf>
    <xf numFmtId="0" fontId="15" fillId="0" borderId="0" xfId="0" applyFont="1" applyAlignment="1">
      <alignment wrapText="1"/>
    </xf>
    <xf numFmtId="0" fontId="13" fillId="0" borderId="9" xfId="7" applyFont="1" applyBorder="1" applyAlignment="1">
      <alignment horizontal="center" wrapText="1"/>
    </xf>
    <xf numFmtId="0" fontId="13" fillId="2" borderId="9" xfId="7" applyFont="1" applyFill="1" applyBorder="1" applyAlignment="1">
      <alignment horizontal="center" vertical="top" wrapText="1"/>
    </xf>
    <xf numFmtId="0" fontId="13" fillId="2" borderId="9" xfId="7" applyFont="1" applyFill="1" applyBorder="1" applyAlignment="1">
      <alignment horizontal="center" wrapText="1"/>
    </xf>
    <xf numFmtId="49" fontId="13" fillId="0" borderId="9" xfId="7" applyNumberFormat="1" applyFont="1" applyBorder="1" applyAlignment="1">
      <alignment horizontal="center" wrapText="1"/>
    </xf>
    <xf numFmtId="0" fontId="13" fillId="6" borderId="11" xfId="7" applyFont="1" applyFill="1" applyBorder="1" applyAlignment="1">
      <alignment horizontal="center" wrapText="1"/>
    </xf>
    <xf numFmtId="43" fontId="14" fillId="6" borderId="12" xfId="3" applyFont="1" applyFill="1" applyBorder="1" applyAlignment="1">
      <alignment horizontal="center" wrapText="1"/>
    </xf>
    <xf numFmtId="0" fontId="16" fillId="0" borderId="0" xfId="0" applyFont="1" applyAlignment="1">
      <alignment horizontal="right"/>
    </xf>
    <xf numFmtId="169" fontId="17" fillId="0" borderId="0" xfId="0" applyNumberFormat="1" applyFont="1"/>
    <xf numFmtId="0" fontId="16" fillId="0" borderId="0" xfId="0" applyFont="1" applyAlignment="1">
      <alignment horizontal="center"/>
    </xf>
    <xf numFmtId="0" fontId="16" fillId="0" borderId="0" xfId="0" applyFont="1"/>
    <xf numFmtId="169" fontId="16" fillId="0" borderId="0" xfId="0" applyNumberFormat="1" applyFont="1"/>
    <xf numFmtId="169" fontId="18" fillId="0" borderId="0" xfId="0" applyNumberFormat="1" applyFont="1"/>
    <xf numFmtId="0" fontId="17" fillId="0" borderId="0" xfId="0" applyFont="1" applyAlignment="1">
      <alignment horizontal="justify"/>
    </xf>
    <xf numFmtId="0" fontId="19" fillId="0" borderId="0" xfId="0" applyFont="1" applyAlignment="1">
      <alignment horizontal="right"/>
    </xf>
    <xf numFmtId="0" fontId="19" fillId="0" borderId="0" xfId="0" applyFont="1" applyAlignment="1">
      <alignment horizontal="center"/>
    </xf>
    <xf numFmtId="0" fontId="19" fillId="0" borderId="0" xfId="0" applyFont="1"/>
    <xf numFmtId="169" fontId="19" fillId="0" borderId="0" xfId="0" applyNumberFormat="1" applyFont="1"/>
    <xf numFmtId="0" fontId="16" fillId="0" borderId="0" xfId="0" applyFont="1" applyAlignment="1">
      <alignment horizontal="justify"/>
    </xf>
    <xf numFmtId="0" fontId="17" fillId="0" borderId="13" xfId="0" applyFont="1" applyBorder="1" applyAlignment="1">
      <alignment horizontal="center"/>
    </xf>
    <xf numFmtId="0" fontId="17" fillId="0" borderId="14" xfId="0" applyFont="1" applyBorder="1" applyAlignment="1">
      <alignment horizontal="center"/>
    </xf>
    <xf numFmtId="0" fontId="17" fillId="0" borderId="15" xfId="0" applyFont="1" applyBorder="1" applyAlignment="1">
      <alignment horizontal="center"/>
    </xf>
    <xf numFmtId="0" fontId="17" fillId="0" borderId="16" xfId="0" applyFont="1" applyBorder="1" applyAlignment="1">
      <alignment horizontal="center"/>
    </xf>
    <xf numFmtId="169" fontId="18" fillId="0" borderId="0" xfId="0" applyNumberFormat="1" applyFont="1" applyAlignment="1">
      <alignment horizontal="center"/>
    </xf>
    <xf numFmtId="0" fontId="18" fillId="0" borderId="0" xfId="0" applyFont="1" applyAlignment="1">
      <alignment horizontal="center"/>
    </xf>
    <xf numFmtId="0" fontId="17" fillId="0" borderId="17" xfId="0" applyFont="1" applyBorder="1" applyAlignment="1">
      <alignment horizontal="right"/>
    </xf>
    <xf numFmtId="0" fontId="17" fillId="0" borderId="1" xfId="0" applyFont="1" applyBorder="1" applyAlignment="1">
      <alignment horizontal="left"/>
    </xf>
    <xf numFmtId="0" fontId="17" fillId="0" borderId="0" xfId="0" applyFont="1" applyAlignment="1">
      <alignment horizontal="center"/>
    </xf>
    <xf numFmtId="4" fontId="17" fillId="0" borderId="18" xfId="0" applyNumberFormat="1" applyFont="1" applyBorder="1" applyAlignment="1">
      <alignment horizontal="center"/>
    </xf>
    <xf numFmtId="0" fontId="20" fillId="0" borderId="17" xfId="0" applyFont="1" applyBorder="1" applyAlignment="1">
      <alignment horizontal="right"/>
    </xf>
    <xf numFmtId="0" fontId="20" fillId="0" borderId="1" xfId="0" applyFont="1" applyBorder="1" applyAlignment="1">
      <alignment horizontal="justify"/>
    </xf>
    <xf numFmtId="0" fontId="20" fillId="0" borderId="0" xfId="0" applyFont="1" applyAlignment="1">
      <alignment horizontal="center"/>
    </xf>
    <xf numFmtId="4" fontId="20" fillId="0" borderId="18" xfId="0" applyNumberFormat="1" applyFont="1" applyBorder="1" applyAlignment="1">
      <alignment horizontal="center"/>
    </xf>
    <xf numFmtId="0" fontId="17" fillId="0" borderId="1" xfId="0" applyFont="1" applyBorder="1" applyAlignment="1">
      <alignment horizontal="center"/>
    </xf>
    <xf numFmtId="0" fontId="17" fillId="0" borderId="0" xfId="0" applyFont="1" applyAlignment="1">
      <alignment horizontal="right"/>
    </xf>
    <xf numFmtId="4" fontId="17" fillId="0" borderId="18" xfId="0" applyNumberFormat="1" applyFont="1" applyBorder="1" applyAlignment="1">
      <alignment horizontal="left"/>
    </xf>
    <xf numFmtId="169" fontId="18" fillId="0" borderId="0" xfId="0" applyNumberFormat="1" applyFont="1" applyAlignment="1">
      <alignment horizontal="right"/>
    </xf>
    <xf numFmtId="0" fontId="18" fillId="0" borderId="0" xfId="0" applyFont="1" applyAlignment="1">
      <alignment horizontal="right"/>
    </xf>
    <xf numFmtId="0" fontId="17" fillId="0" borderId="19" xfId="0" applyFont="1" applyBorder="1" applyAlignment="1">
      <alignment horizontal="right"/>
    </xf>
    <xf numFmtId="0" fontId="17" fillId="0" borderId="20" xfId="0" applyFont="1" applyBorder="1" applyAlignment="1">
      <alignment horizontal="justify"/>
    </xf>
    <xf numFmtId="0" fontId="20" fillId="0" borderId="21" xfId="0" applyFont="1" applyBorder="1" applyAlignment="1">
      <alignment horizontal="center"/>
    </xf>
    <xf numFmtId="169" fontId="17" fillId="0" borderId="22" xfId="0" applyNumberFormat="1" applyFont="1" applyBorder="1" applyAlignment="1">
      <alignment horizontal="center"/>
    </xf>
    <xf numFmtId="0" fontId="18" fillId="0" borderId="0" xfId="0" applyFont="1" applyAlignment="1">
      <alignment horizontal="justify"/>
    </xf>
    <xf numFmtId="0" fontId="12" fillId="0" borderId="13" xfId="1" applyFont="1" applyBorder="1" applyAlignment="1">
      <alignment horizontal="right"/>
    </xf>
    <xf numFmtId="0" fontId="12" fillId="0" borderId="14" xfId="1" applyFont="1" applyBorder="1" applyAlignment="1">
      <alignment horizontal="center" wrapText="1"/>
    </xf>
    <xf numFmtId="0" fontId="12" fillId="0" borderId="14" xfId="1" applyFont="1" applyBorder="1" applyAlignment="1">
      <alignment horizontal="center"/>
    </xf>
    <xf numFmtId="4" fontId="12" fillId="0" borderId="14" xfId="1" applyNumberFormat="1" applyFont="1" applyBorder="1" applyAlignment="1">
      <alignment horizontal="center" wrapText="1"/>
    </xf>
    <xf numFmtId="4" fontId="12" fillId="0" borderId="16" xfId="1" applyNumberFormat="1" applyFont="1" applyBorder="1" applyAlignment="1">
      <alignment horizontal="center" wrapText="1"/>
    </xf>
    <xf numFmtId="0" fontId="12" fillId="0" borderId="0" xfId="0" applyFont="1" applyAlignment="1">
      <alignment horizontal="center"/>
    </xf>
    <xf numFmtId="0" fontId="12" fillId="0" borderId="17" xfId="1" applyFont="1" applyBorder="1" applyAlignment="1">
      <alignment horizontal="center"/>
    </xf>
    <xf numFmtId="0" fontId="12" fillId="0" borderId="1" xfId="1" applyFont="1" applyBorder="1" applyAlignment="1">
      <alignment wrapText="1"/>
    </xf>
    <xf numFmtId="0" fontId="1" fillId="0" borderId="1" xfId="1" applyBorder="1" applyAlignment="1">
      <alignment horizontal="center"/>
    </xf>
    <xf numFmtId="4" fontId="1" fillId="0" borderId="1" xfId="1" applyNumberFormat="1" applyBorder="1"/>
    <xf numFmtId="4" fontId="1" fillId="0" borderId="18" xfId="1" applyNumberFormat="1" applyBorder="1"/>
    <xf numFmtId="0" fontId="1" fillId="0" borderId="17" xfId="1" applyBorder="1" applyAlignment="1">
      <alignment horizontal="right"/>
    </xf>
    <xf numFmtId="0" fontId="0" fillId="0" borderId="1" xfId="1" applyFont="1" applyBorder="1" applyAlignment="1">
      <alignment wrapText="1"/>
    </xf>
    <xf numFmtId="0" fontId="0" fillId="0" borderId="1" xfId="1" applyFont="1" applyBorder="1" applyAlignment="1">
      <alignment horizontal="center" wrapText="1"/>
    </xf>
    <xf numFmtId="4" fontId="1" fillId="0" borderId="1" xfId="1" applyNumberFormat="1" applyBorder="1" applyAlignment="1">
      <alignment horizontal="center"/>
    </xf>
    <xf numFmtId="4" fontId="1" fillId="0" borderId="18" xfId="1" applyNumberFormat="1" applyBorder="1" applyAlignment="1">
      <alignment horizontal="center"/>
    </xf>
    <xf numFmtId="2" fontId="1" fillId="0" borderId="1" xfId="1" applyNumberFormat="1" applyBorder="1" applyAlignment="1">
      <alignment horizontal="center"/>
    </xf>
    <xf numFmtId="0" fontId="0" fillId="0" borderId="17" xfId="1" applyFont="1" applyBorder="1" applyAlignment="1">
      <alignment horizontal="right"/>
    </xf>
    <xf numFmtId="0" fontId="0" fillId="0" borderId="1" xfId="1" applyFont="1" applyBorder="1" applyAlignment="1">
      <alignment horizontal="center"/>
    </xf>
    <xf numFmtId="0" fontId="1" fillId="0" borderId="1" xfId="1" applyBorder="1" applyAlignment="1">
      <alignment wrapText="1"/>
    </xf>
    <xf numFmtId="0" fontId="1" fillId="0" borderId="19" xfId="1" applyBorder="1" applyAlignment="1">
      <alignment horizontal="right"/>
    </xf>
    <xf numFmtId="0" fontId="12" fillId="0" borderId="20" xfId="1" applyFont="1" applyBorder="1" applyAlignment="1">
      <alignment horizontal="right"/>
    </xf>
    <xf numFmtId="0" fontId="12" fillId="0" borderId="20" xfId="1" applyFont="1" applyBorder="1" applyAlignment="1">
      <alignment horizontal="center"/>
    </xf>
    <xf numFmtId="4" fontId="12" fillId="0" borderId="20" xfId="1" applyNumberFormat="1" applyFont="1" applyBorder="1" applyAlignment="1">
      <alignment horizontal="center"/>
    </xf>
    <xf numFmtId="4" fontId="12" fillId="0" borderId="22" xfId="1" applyNumberFormat="1" applyFont="1" applyBorder="1" applyAlignment="1">
      <alignment horizontal="center"/>
    </xf>
    <xf numFmtId="0" fontId="0" fillId="0" borderId="0" xfId="0" applyAlignment="1">
      <alignment horizontal="right"/>
    </xf>
    <xf numFmtId="0" fontId="0" fillId="0" borderId="0" xfId="0" applyAlignment="1">
      <alignment horizontal="center"/>
    </xf>
    <xf numFmtId="4" fontId="0" fillId="0" borderId="0" xfId="0" applyNumberFormat="1"/>
    <xf numFmtId="0" fontId="12" fillId="0" borderId="0" xfId="0" applyFont="1" applyAlignment="1">
      <alignment horizontal="right"/>
    </xf>
    <xf numFmtId="0" fontId="22" fillId="0" borderId="0" xfId="0" applyFont="1" applyAlignment="1">
      <alignment wrapText="1"/>
    </xf>
    <xf numFmtId="4" fontId="12" fillId="0" borderId="0" xfId="0" applyNumberFormat="1" applyFont="1"/>
    <xf numFmtId="0" fontId="12" fillId="0" borderId="0" xfId="0" applyFont="1"/>
    <xf numFmtId="0" fontId="0" fillId="0" borderId="0" xfId="0" applyAlignment="1">
      <alignment horizontal="center" wrapText="1"/>
    </xf>
    <xf numFmtId="0" fontId="12" fillId="0" borderId="0" xfId="0" applyFont="1" applyAlignment="1">
      <alignment wrapText="1"/>
    </xf>
    <xf numFmtId="0" fontId="23" fillId="0" borderId="0" xfId="0" applyFont="1"/>
    <xf numFmtId="0" fontId="24" fillId="0" borderId="0" xfId="0" applyFont="1"/>
    <xf numFmtId="0" fontId="18" fillId="0" borderId="13" xfId="9" applyFont="1" applyBorder="1" applyAlignment="1">
      <alignment horizontal="right" vertical="center" wrapText="1"/>
    </xf>
    <xf numFmtId="0" fontId="18" fillId="0" borderId="14" xfId="10" applyFont="1" applyBorder="1" applyAlignment="1">
      <alignment horizontal="center" vertical="center" wrapText="1"/>
    </xf>
    <xf numFmtId="0" fontId="18" fillId="0" borderId="14" xfId="9" applyFont="1" applyBorder="1" applyAlignment="1">
      <alignment horizontal="center" vertical="center" wrapText="1"/>
    </xf>
    <xf numFmtId="4" fontId="18" fillId="0" borderId="14" xfId="9" applyNumberFormat="1" applyFont="1" applyBorder="1" applyAlignment="1">
      <alignment horizontal="center" vertical="center" wrapText="1"/>
    </xf>
    <xf numFmtId="4" fontId="18" fillId="0" borderId="16" xfId="9" applyNumberFormat="1" applyFont="1" applyBorder="1" applyAlignment="1">
      <alignment horizontal="center" vertical="center" wrapText="1"/>
    </xf>
    <xf numFmtId="0" fontId="17" fillId="0" borderId="23" xfId="9" applyFont="1" applyBorder="1" applyAlignment="1">
      <alignment horizontal="center" vertical="center" wrapText="1"/>
    </xf>
    <xf numFmtId="0" fontId="17" fillId="0" borderId="2" xfId="10" applyFont="1" applyBorder="1" applyAlignment="1">
      <alignment horizontal="left" vertical="center" wrapText="1"/>
    </xf>
    <xf numFmtId="0" fontId="17" fillId="0" borderId="2" xfId="9" applyFont="1" applyBorder="1" applyAlignment="1">
      <alignment horizontal="center" vertical="center" wrapText="1"/>
    </xf>
    <xf numFmtId="4" fontId="17" fillId="0" borderId="24" xfId="9" applyNumberFormat="1" applyFont="1" applyBorder="1" applyAlignment="1">
      <alignment horizontal="center" vertical="center" wrapText="1"/>
    </xf>
    <xf numFmtId="4" fontId="17" fillId="0" borderId="25" xfId="9" applyNumberFormat="1" applyFont="1" applyBorder="1" applyAlignment="1">
      <alignment horizontal="center" vertical="center" wrapText="1"/>
    </xf>
    <xf numFmtId="0" fontId="26" fillId="0" borderId="0" xfId="0" applyFont="1"/>
    <xf numFmtId="0" fontId="12" fillId="0" borderId="1" xfId="1" applyFont="1" applyBorder="1"/>
    <xf numFmtId="0" fontId="1" fillId="0" borderId="1" xfId="1" applyBorder="1"/>
    <xf numFmtId="4" fontId="1" fillId="0" borderId="4" xfId="1" applyNumberFormat="1" applyBorder="1"/>
    <xf numFmtId="4" fontId="1" fillId="0" borderId="4" xfId="1" applyNumberFormat="1" applyBorder="1" applyAlignment="1">
      <alignment horizontal="center"/>
    </xf>
    <xf numFmtId="0" fontId="0" fillId="0" borderId="17" xfId="0" applyBorder="1" applyAlignment="1">
      <alignment horizontal="right"/>
    </xf>
    <xf numFmtId="0" fontId="0" fillId="0" borderId="1" xfId="0" applyBorder="1" applyAlignment="1">
      <alignment wrapText="1"/>
    </xf>
    <xf numFmtId="0" fontId="0" fillId="0" borderId="1" xfId="0" applyBorder="1" applyAlignment="1">
      <alignment horizontal="center"/>
    </xf>
    <xf numFmtId="0" fontId="28" fillId="0" borderId="1" xfId="0" applyFont="1" applyBorder="1" applyAlignment="1">
      <alignment wrapText="1"/>
    </xf>
    <xf numFmtId="0" fontId="12" fillId="0" borderId="20" xfId="1" applyFont="1" applyBorder="1" applyAlignment="1">
      <alignment horizontal="right" wrapText="1"/>
    </xf>
    <xf numFmtId="0" fontId="12" fillId="0" borderId="20" xfId="1" applyFont="1" applyBorder="1" applyAlignment="1">
      <alignment wrapText="1"/>
    </xf>
    <xf numFmtId="4" fontId="12" fillId="0" borderId="26" xfId="1" applyNumberFormat="1" applyFont="1" applyBorder="1" applyAlignment="1">
      <alignment wrapText="1"/>
    </xf>
    <xf numFmtId="0" fontId="12" fillId="0" borderId="17" xfId="1" applyFont="1" applyBorder="1" applyAlignment="1">
      <alignment horizontal="center" wrapText="1"/>
    </xf>
    <xf numFmtId="0" fontId="12" fillId="0" borderId="1" xfId="1" applyFont="1" applyBorder="1" applyAlignment="1">
      <alignment horizontal="center" wrapText="1"/>
    </xf>
    <xf numFmtId="0" fontId="12" fillId="0" borderId="18" xfId="1" applyFont="1" applyBorder="1" applyAlignment="1">
      <alignment wrapText="1"/>
    </xf>
    <xf numFmtId="0" fontId="1" fillId="0" borderId="17" xfId="1" applyBorder="1" applyAlignment="1">
      <alignment horizontal="center" wrapText="1"/>
    </xf>
    <xf numFmtId="0" fontId="1" fillId="0" borderId="1" xfId="1" applyBorder="1" applyAlignment="1">
      <alignment horizontal="center" wrapText="1"/>
    </xf>
    <xf numFmtId="0" fontId="1" fillId="0" borderId="18" xfId="1" applyBorder="1" applyAlignment="1">
      <alignment wrapText="1"/>
    </xf>
    <xf numFmtId="0" fontId="1" fillId="0" borderId="17" xfId="1" applyBorder="1" applyAlignment="1">
      <alignment wrapText="1"/>
    </xf>
    <xf numFmtId="3" fontId="1" fillId="0" borderId="18" xfId="1" applyNumberFormat="1" applyBorder="1" applyAlignment="1">
      <alignment horizontal="center" wrapText="1"/>
    </xf>
    <xf numFmtId="3" fontId="1" fillId="0" borderId="1" xfId="1" applyNumberFormat="1" applyBorder="1" applyAlignment="1">
      <alignment horizontal="center" wrapText="1"/>
    </xf>
    <xf numFmtId="0" fontId="0" fillId="0" borderId="1" xfId="0" applyBorder="1" applyAlignment="1">
      <alignment horizontal="center" wrapText="1"/>
    </xf>
    <xf numFmtId="0" fontId="12" fillId="0" borderId="19" xfId="1" applyFont="1" applyBorder="1" applyAlignment="1">
      <alignment wrapText="1"/>
    </xf>
    <xf numFmtId="0" fontId="12" fillId="0" borderId="20" xfId="1" applyFont="1" applyBorder="1" applyAlignment="1">
      <alignment horizontal="center" wrapText="1"/>
    </xf>
    <xf numFmtId="4" fontId="12" fillId="0" borderId="22" xfId="1" applyNumberFormat="1" applyFont="1" applyBorder="1" applyAlignment="1">
      <alignment wrapText="1"/>
    </xf>
    <xf numFmtId="0" fontId="23" fillId="0" borderId="0" xfId="0" applyFont="1" applyAlignment="1">
      <alignment horizontal="right"/>
    </xf>
    <xf numFmtId="4" fontId="23" fillId="0" borderId="0" xfId="0" applyNumberFormat="1" applyFont="1"/>
    <xf numFmtId="0" fontId="23" fillId="0" borderId="0" xfId="0" applyFont="1" applyAlignment="1">
      <alignment wrapText="1"/>
    </xf>
    <xf numFmtId="0" fontId="3" fillId="0" borderId="1" xfId="0" applyFont="1" applyBorder="1" applyAlignment="1">
      <alignment horizontal="left" vertical="center" wrapText="1"/>
    </xf>
    <xf numFmtId="0" fontId="9"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13" fillId="0" borderId="6" xfId="7" applyFont="1" applyBorder="1" applyAlignment="1">
      <alignment horizontal="center" wrapText="1"/>
    </xf>
    <xf numFmtId="0" fontId="13" fillId="6" borderId="10" xfId="7" applyFont="1" applyFill="1" applyBorder="1" applyAlignment="1">
      <alignment horizontal="center" vertical="top" wrapText="1"/>
    </xf>
    <xf numFmtId="0" fontId="13" fillId="6" borderId="11" xfId="7" applyFont="1" applyFill="1" applyBorder="1" applyAlignment="1">
      <alignment horizontal="center" vertical="top" wrapText="1"/>
    </xf>
  </cellXfs>
  <cellStyles count="11">
    <cellStyle name="Comma" xfId="8" builtinId="3"/>
    <cellStyle name="Comma 2" xfId="2" xr:uid="{00000000-0005-0000-0000-000001000000}"/>
    <cellStyle name="Comma 3" xfId="3" xr:uid="{00000000-0005-0000-0000-000002000000}"/>
    <cellStyle name="Currency 2" xfId="5" xr:uid="{00000000-0005-0000-0000-000004000000}"/>
    <cellStyle name="Currency 3" xfId="6" xr:uid="{00000000-0005-0000-0000-000005000000}"/>
    <cellStyle name="Normal" xfId="0" builtinId="0"/>
    <cellStyle name="Normal 16 3" xfId="4" xr:uid="{00000000-0005-0000-0000-000007000000}"/>
    <cellStyle name="Normal 2 2" xfId="9" xr:uid="{608FEA1D-2771-4545-9CEC-66E30F15EFC0}"/>
    <cellStyle name="Normal 3" xfId="1" xr:uid="{00000000-0005-0000-0000-000008000000}"/>
    <cellStyle name="Normal 5" xfId="7" xr:uid="{00000000-0005-0000-0000-000009000000}"/>
    <cellStyle name="Normal 5 2" xfId="10" xr:uid="{AA913A1C-5CA2-45A5-AE0B-42DC3553B6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jpe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5</xdr:col>
      <xdr:colOff>1476375</xdr:colOff>
      <xdr:row>1</xdr:row>
      <xdr:rowOff>0</xdr:rowOff>
    </xdr:to>
    <xdr:pic>
      <xdr:nvPicPr>
        <xdr:cNvPr id="5" name="Picture 4">
          <a:extLst>
            <a:ext uri="{FF2B5EF4-FFF2-40B4-BE49-F238E27FC236}">
              <a16:creationId xmlns:a16="http://schemas.microsoft.com/office/drawing/2014/main" id="{ADE29DD5-0871-4C55-95AF-7A09A4A6CC33}"/>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362825" y="0"/>
          <a:ext cx="1476375" cy="4000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5</xdr:col>
      <xdr:colOff>1476375</xdr:colOff>
      <xdr:row>1</xdr:row>
      <xdr:rowOff>0</xdr:rowOff>
    </xdr:to>
    <xdr:pic>
      <xdr:nvPicPr>
        <xdr:cNvPr id="3" name="Picture 2">
          <a:extLst>
            <a:ext uri="{FF2B5EF4-FFF2-40B4-BE49-F238E27FC236}">
              <a16:creationId xmlns:a16="http://schemas.microsoft.com/office/drawing/2014/main" id="{FFED27B4-EB2B-4AD9-BFE8-6E78B4B0CF2D}"/>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99375" y="0"/>
          <a:ext cx="1476375" cy="4000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172358</xdr:colOff>
      <xdr:row>41</xdr:row>
      <xdr:rowOff>99784</xdr:rowOff>
    </xdr:from>
    <xdr:to>
      <xdr:col>1</xdr:col>
      <xdr:colOff>4868334</xdr:colOff>
      <xdr:row>75</xdr:row>
      <xdr:rowOff>24188</xdr:rowOff>
    </xdr:to>
    <xdr:grpSp>
      <xdr:nvGrpSpPr>
        <xdr:cNvPr id="3" name="Group 2">
          <a:extLst>
            <a:ext uri="{FF2B5EF4-FFF2-40B4-BE49-F238E27FC236}">
              <a16:creationId xmlns:a16="http://schemas.microsoft.com/office/drawing/2014/main" id="{80507C5E-6DEB-4CAA-B91F-13C8B52CC2FC}"/>
            </a:ext>
          </a:extLst>
        </xdr:cNvPr>
        <xdr:cNvGrpSpPr>
          <a:grpSpLocks/>
        </xdr:cNvGrpSpPr>
      </xdr:nvGrpSpPr>
      <xdr:grpSpPr bwMode="auto">
        <a:xfrm>
          <a:off x="899433" y="9764484"/>
          <a:ext cx="4695976" cy="6293454"/>
          <a:chOff x="8" y="8"/>
          <a:chExt cx="7126" cy="11984"/>
        </a:xfrm>
      </xdr:grpSpPr>
      <xdr:pic>
        <xdr:nvPicPr>
          <xdr:cNvPr id="4" name="Picture 3">
            <a:extLst>
              <a:ext uri="{FF2B5EF4-FFF2-40B4-BE49-F238E27FC236}">
                <a16:creationId xmlns:a16="http://schemas.microsoft.com/office/drawing/2014/main" id="{7523F37A-7BB0-4332-BDA5-917964A25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 y="15"/>
            <a:ext cx="7111" cy="11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5" name="Rectangle 4">
            <a:extLst>
              <a:ext uri="{FF2B5EF4-FFF2-40B4-BE49-F238E27FC236}">
                <a16:creationId xmlns:a16="http://schemas.microsoft.com/office/drawing/2014/main" id="{EE5BE92C-EADA-442D-800A-3808E177AB1A}"/>
              </a:ext>
            </a:extLst>
          </xdr:cNvPr>
          <xdr:cNvSpPr>
            <a:spLocks noChangeArrowheads="1"/>
          </xdr:cNvSpPr>
        </xdr:nvSpPr>
        <xdr:spPr bwMode="auto">
          <a:xfrm>
            <a:off x="8" y="8"/>
            <a:ext cx="7126" cy="11984"/>
          </a:xfrm>
          <a:prstGeom prst="rect">
            <a:avLst/>
          </a:prstGeom>
          <a:noFill/>
          <a:ln w="9525">
            <a:solidFill>
              <a:srgbClr val="4F81BC"/>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rot="0" vert="horz" wrap="square" lIns="91440" tIns="45720" rIns="91440" bIns="45720" anchor="t" anchorCtr="0" upright="1">
            <a:noAutofit/>
          </a:bodyPr>
          <a:lstStyle/>
          <a:p>
            <a:endParaRPr lang="en-US"/>
          </a:p>
        </xdr:txBody>
      </xdr:sp>
    </xdr:grpSp>
    <xdr:clientData/>
  </xdr:twoCellAnchor>
  <xdr:twoCellAnchor>
    <xdr:from>
      <xdr:col>1</xdr:col>
      <xdr:colOff>5080</xdr:colOff>
      <xdr:row>93</xdr:row>
      <xdr:rowOff>86088</xdr:rowOff>
    </xdr:from>
    <xdr:to>
      <xdr:col>3</xdr:col>
      <xdr:colOff>223096</xdr:colOff>
      <xdr:row>105</xdr:row>
      <xdr:rowOff>176259</xdr:rowOff>
    </xdr:to>
    <xdr:grpSp>
      <xdr:nvGrpSpPr>
        <xdr:cNvPr id="6" name="Group 5">
          <a:extLst>
            <a:ext uri="{FF2B5EF4-FFF2-40B4-BE49-F238E27FC236}">
              <a16:creationId xmlns:a16="http://schemas.microsoft.com/office/drawing/2014/main" id="{40C4C7B7-DC18-4270-A1B6-2F0C10096421}"/>
            </a:ext>
          </a:extLst>
        </xdr:cNvPr>
        <xdr:cNvGrpSpPr>
          <a:grpSpLocks/>
        </xdr:cNvGrpSpPr>
      </xdr:nvGrpSpPr>
      <xdr:grpSpPr bwMode="auto">
        <a:xfrm>
          <a:off x="732155" y="19491688"/>
          <a:ext cx="9466791" cy="2338071"/>
          <a:chOff x="1463" y="221"/>
          <a:chExt cx="9360" cy="3542"/>
        </a:xfrm>
      </xdr:grpSpPr>
      <xdr:pic>
        <xdr:nvPicPr>
          <xdr:cNvPr id="7" name="Picture 6">
            <a:extLst>
              <a:ext uri="{FF2B5EF4-FFF2-40B4-BE49-F238E27FC236}">
                <a16:creationId xmlns:a16="http://schemas.microsoft.com/office/drawing/2014/main" id="{62F3900B-9C6E-47AE-9514-13E1FEF170B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0" y="229"/>
            <a:ext cx="9345" cy="35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8" name="Rectangle 7">
            <a:extLst>
              <a:ext uri="{FF2B5EF4-FFF2-40B4-BE49-F238E27FC236}">
                <a16:creationId xmlns:a16="http://schemas.microsoft.com/office/drawing/2014/main" id="{F96AF216-FFFE-42CD-B02D-4CC48602D0E7}"/>
              </a:ext>
            </a:extLst>
          </xdr:cNvPr>
          <xdr:cNvSpPr>
            <a:spLocks noChangeArrowheads="1"/>
          </xdr:cNvSpPr>
        </xdr:nvSpPr>
        <xdr:spPr bwMode="auto">
          <a:xfrm>
            <a:off x="1463" y="221"/>
            <a:ext cx="9360" cy="3542"/>
          </a:xfrm>
          <a:prstGeom prst="rect">
            <a:avLst/>
          </a:prstGeom>
          <a:noFill/>
          <a:ln w="9525">
            <a:solidFill>
              <a:srgbClr val="4F81BC"/>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rot="0" vert="horz" wrap="square" lIns="91440" tIns="45720" rIns="91440" bIns="45720" anchor="t" anchorCtr="0" upright="1">
            <a:noAutofit/>
          </a:bodyPr>
          <a:lstStyle/>
          <a:p>
            <a:endParaRPr lang="en-US"/>
          </a:p>
        </xdr:txBody>
      </xdr:sp>
    </xdr:grpSp>
    <xdr:clientData/>
  </xdr:twoCellAnchor>
  <xdr:twoCellAnchor>
    <xdr:from>
      <xdr:col>0</xdr:col>
      <xdr:colOff>690880</xdr:colOff>
      <xdr:row>78</xdr:row>
      <xdr:rowOff>101541</xdr:rowOff>
    </xdr:from>
    <xdr:to>
      <xdr:col>3</xdr:col>
      <xdr:colOff>190440</xdr:colOff>
      <xdr:row>91</xdr:row>
      <xdr:rowOff>67674</xdr:rowOff>
    </xdr:to>
    <xdr:grpSp>
      <xdr:nvGrpSpPr>
        <xdr:cNvPr id="9" name="Group 8">
          <a:extLst>
            <a:ext uri="{FF2B5EF4-FFF2-40B4-BE49-F238E27FC236}">
              <a16:creationId xmlns:a16="http://schemas.microsoft.com/office/drawing/2014/main" id="{D0CEA38A-6531-4399-A725-3C2863265FA6}"/>
            </a:ext>
          </a:extLst>
        </xdr:cNvPr>
        <xdr:cNvGrpSpPr>
          <a:grpSpLocks/>
        </xdr:cNvGrpSpPr>
      </xdr:nvGrpSpPr>
      <xdr:grpSpPr bwMode="auto">
        <a:xfrm>
          <a:off x="690880" y="16697266"/>
          <a:ext cx="9475410" cy="2401358"/>
          <a:chOff x="8" y="8"/>
          <a:chExt cx="9360" cy="3630"/>
        </a:xfrm>
      </xdr:grpSpPr>
      <xdr:pic>
        <xdr:nvPicPr>
          <xdr:cNvPr id="10" name="Picture 9">
            <a:extLst>
              <a:ext uri="{FF2B5EF4-FFF2-40B4-BE49-F238E27FC236}">
                <a16:creationId xmlns:a16="http://schemas.microsoft.com/office/drawing/2014/main" id="{71640EF0-D493-4342-95A8-93474A9A363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5" y="15"/>
            <a:ext cx="9345" cy="36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1" name="Rectangle 10">
            <a:extLst>
              <a:ext uri="{FF2B5EF4-FFF2-40B4-BE49-F238E27FC236}">
                <a16:creationId xmlns:a16="http://schemas.microsoft.com/office/drawing/2014/main" id="{08A582A4-E842-4460-8F6D-6F78D1405797}"/>
              </a:ext>
            </a:extLst>
          </xdr:cNvPr>
          <xdr:cNvSpPr>
            <a:spLocks noChangeArrowheads="1"/>
          </xdr:cNvSpPr>
        </xdr:nvSpPr>
        <xdr:spPr bwMode="auto">
          <a:xfrm>
            <a:off x="8" y="8"/>
            <a:ext cx="9360" cy="3630"/>
          </a:xfrm>
          <a:prstGeom prst="rect">
            <a:avLst/>
          </a:prstGeom>
          <a:noFill/>
          <a:ln w="9525">
            <a:solidFill>
              <a:srgbClr val="4F81BC"/>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rot="0" vert="horz" wrap="square" lIns="91440" tIns="45720" rIns="91440" bIns="45720" anchor="t" anchorCtr="0" upright="1">
            <a:noAutofit/>
          </a:bodyPr>
          <a:lstStyle/>
          <a:p>
            <a:endParaRPr lang="en-US"/>
          </a:p>
        </xdr:txBody>
      </xdr:sp>
    </xdr:grpSp>
    <xdr:clientData/>
  </xdr:twoCellAnchor>
  <xdr:twoCellAnchor>
    <xdr:from>
      <xdr:col>1</xdr:col>
      <xdr:colOff>5081</xdr:colOff>
      <xdr:row>160</xdr:row>
      <xdr:rowOff>110279</xdr:rowOff>
    </xdr:from>
    <xdr:to>
      <xdr:col>4</xdr:col>
      <xdr:colOff>0</xdr:colOff>
      <xdr:row>189</xdr:row>
      <xdr:rowOff>42333</xdr:rowOff>
    </xdr:to>
    <xdr:grpSp>
      <xdr:nvGrpSpPr>
        <xdr:cNvPr id="12" name="Group 11">
          <a:extLst>
            <a:ext uri="{FF2B5EF4-FFF2-40B4-BE49-F238E27FC236}">
              <a16:creationId xmlns:a16="http://schemas.microsoft.com/office/drawing/2014/main" id="{9C418A50-7B00-46B6-AD2F-DA5B656B5D0C}"/>
            </a:ext>
          </a:extLst>
        </xdr:cNvPr>
        <xdr:cNvGrpSpPr>
          <a:grpSpLocks/>
        </xdr:cNvGrpSpPr>
      </xdr:nvGrpSpPr>
      <xdr:grpSpPr bwMode="auto">
        <a:xfrm>
          <a:off x="732156" y="36454504"/>
          <a:ext cx="10310494" cy="5364479"/>
          <a:chOff x="1463" y="294"/>
          <a:chExt cx="9374" cy="7928"/>
        </a:xfrm>
      </xdr:grpSpPr>
      <xdr:pic>
        <xdr:nvPicPr>
          <xdr:cNvPr id="13" name="Picture 12">
            <a:extLst>
              <a:ext uri="{FF2B5EF4-FFF2-40B4-BE49-F238E27FC236}">
                <a16:creationId xmlns:a16="http://schemas.microsoft.com/office/drawing/2014/main" id="{20F55724-B070-42FB-A515-215B2F6236A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470" y="302"/>
            <a:ext cx="9359" cy="7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4" name="Rectangle 13">
            <a:extLst>
              <a:ext uri="{FF2B5EF4-FFF2-40B4-BE49-F238E27FC236}">
                <a16:creationId xmlns:a16="http://schemas.microsoft.com/office/drawing/2014/main" id="{4BED1FFB-C919-4D40-B15C-381DB6C126D2}"/>
              </a:ext>
            </a:extLst>
          </xdr:cNvPr>
          <xdr:cNvSpPr>
            <a:spLocks noChangeArrowheads="1"/>
          </xdr:cNvSpPr>
        </xdr:nvSpPr>
        <xdr:spPr bwMode="auto">
          <a:xfrm>
            <a:off x="1463" y="294"/>
            <a:ext cx="9374" cy="7928"/>
          </a:xfrm>
          <a:prstGeom prst="rect">
            <a:avLst/>
          </a:prstGeom>
          <a:noFill/>
          <a:ln w="9525">
            <a:solidFill>
              <a:srgbClr val="4F81BC"/>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rot="0" vert="horz" wrap="square" lIns="91440" tIns="45720" rIns="91440" bIns="45720" anchor="t" anchorCtr="0" upright="1">
            <a:noAutofit/>
          </a:bodyPr>
          <a:lstStyle/>
          <a:p>
            <a:endParaRPr lang="en-US"/>
          </a:p>
        </xdr:txBody>
      </xdr:sp>
    </xdr:grpSp>
    <xdr:clientData/>
  </xdr:twoCellAnchor>
  <xdr:twoCellAnchor>
    <xdr:from>
      <xdr:col>1</xdr:col>
      <xdr:colOff>57997</xdr:colOff>
      <xdr:row>194</xdr:row>
      <xdr:rowOff>31750</xdr:rowOff>
    </xdr:from>
    <xdr:to>
      <xdr:col>1</xdr:col>
      <xdr:colOff>4296834</xdr:colOff>
      <xdr:row>221</xdr:row>
      <xdr:rowOff>142664</xdr:rowOff>
    </xdr:to>
    <xdr:grpSp>
      <xdr:nvGrpSpPr>
        <xdr:cNvPr id="15" name="Group 14">
          <a:extLst>
            <a:ext uri="{FF2B5EF4-FFF2-40B4-BE49-F238E27FC236}">
              <a16:creationId xmlns:a16="http://schemas.microsoft.com/office/drawing/2014/main" id="{0ADA9B49-EF8B-470C-B71B-397968DFB5DB}"/>
            </a:ext>
          </a:extLst>
        </xdr:cNvPr>
        <xdr:cNvGrpSpPr>
          <a:grpSpLocks/>
        </xdr:cNvGrpSpPr>
      </xdr:nvGrpSpPr>
      <xdr:grpSpPr bwMode="auto">
        <a:xfrm>
          <a:off x="785072" y="42792650"/>
          <a:ext cx="4238837" cy="5168689"/>
          <a:chOff x="1463" y="294"/>
          <a:chExt cx="9370" cy="10801"/>
        </a:xfrm>
      </xdr:grpSpPr>
      <xdr:pic>
        <xdr:nvPicPr>
          <xdr:cNvPr id="16" name="Picture 15">
            <a:extLst>
              <a:ext uri="{FF2B5EF4-FFF2-40B4-BE49-F238E27FC236}">
                <a16:creationId xmlns:a16="http://schemas.microsoft.com/office/drawing/2014/main" id="{8EAE9A04-10D0-493E-BDDF-A3E70CDE6B0F}"/>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470" y="302"/>
            <a:ext cx="9355" cy="107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7" name="Rectangle 16">
            <a:extLst>
              <a:ext uri="{FF2B5EF4-FFF2-40B4-BE49-F238E27FC236}">
                <a16:creationId xmlns:a16="http://schemas.microsoft.com/office/drawing/2014/main" id="{8675E13A-33F5-4A3A-B74A-CD83D7394623}"/>
              </a:ext>
            </a:extLst>
          </xdr:cNvPr>
          <xdr:cNvSpPr>
            <a:spLocks noChangeArrowheads="1"/>
          </xdr:cNvSpPr>
        </xdr:nvSpPr>
        <xdr:spPr bwMode="auto">
          <a:xfrm>
            <a:off x="1463" y="294"/>
            <a:ext cx="9370" cy="10801"/>
          </a:xfrm>
          <a:prstGeom prst="rect">
            <a:avLst/>
          </a:prstGeom>
          <a:noFill/>
          <a:ln w="9525">
            <a:solidFill>
              <a:srgbClr val="4F81BC"/>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rot="0" vert="horz" wrap="square" lIns="91440" tIns="45720" rIns="91440" bIns="45720" anchor="t" anchorCtr="0" upright="1">
            <a:noAutofit/>
          </a:bodyPr>
          <a:lstStyle/>
          <a:p>
            <a:endParaRPr lang="en-US"/>
          </a:p>
        </xdr:txBody>
      </xdr:sp>
    </xdr:grpSp>
    <xdr:clientData/>
  </xdr:twoCellAnchor>
  <xdr:twoCellAnchor>
    <xdr:from>
      <xdr:col>1</xdr:col>
      <xdr:colOff>5080</xdr:colOff>
      <xdr:row>241</xdr:row>
      <xdr:rowOff>4445</xdr:rowOff>
    </xdr:from>
    <xdr:to>
      <xdr:col>3</xdr:col>
      <xdr:colOff>223096</xdr:colOff>
      <xdr:row>253</xdr:row>
      <xdr:rowOff>94615</xdr:rowOff>
    </xdr:to>
    <xdr:grpSp>
      <xdr:nvGrpSpPr>
        <xdr:cNvPr id="18" name="Group 17">
          <a:extLst>
            <a:ext uri="{FF2B5EF4-FFF2-40B4-BE49-F238E27FC236}">
              <a16:creationId xmlns:a16="http://schemas.microsoft.com/office/drawing/2014/main" id="{2AADDA3E-74A5-4E9B-949E-1A791DE24D45}"/>
            </a:ext>
          </a:extLst>
        </xdr:cNvPr>
        <xdr:cNvGrpSpPr>
          <a:grpSpLocks/>
        </xdr:cNvGrpSpPr>
      </xdr:nvGrpSpPr>
      <xdr:grpSpPr bwMode="auto">
        <a:xfrm>
          <a:off x="732155" y="51617245"/>
          <a:ext cx="9466791" cy="2338070"/>
          <a:chOff x="1463" y="221"/>
          <a:chExt cx="9360" cy="3542"/>
        </a:xfrm>
      </xdr:grpSpPr>
      <xdr:pic>
        <xdr:nvPicPr>
          <xdr:cNvPr id="19" name="Picture 18">
            <a:extLst>
              <a:ext uri="{FF2B5EF4-FFF2-40B4-BE49-F238E27FC236}">
                <a16:creationId xmlns:a16="http://schemas.microsoft.com/office/drawing/2014/main" id="{D3077D1F-C47A-45E0-85BB-D78BC73BA87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0" y="229"/>
            <a:ext cx="9345" cy="35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20" name="Rectangle 19">
            <a:extLst>
              <a:ext uri="{FF2B5EF4-FFF2-40B4-BE49-F238E27FC236}">
                <a16:creationId xmlns:a16="http://schemas.microsoft.com/office/drawing/2014/main" id="{6BA63DFE-5A22-45A1-AA8C-BBC5C0D73881}"/>
              </a:ext>
            </a:extLst>
          </xdr:cNvPr>
          <xdr:cNvSpPr>
            <a:spLocks noChangeArrowheads="1"/>
          </xdr:cNvSpPr>
        </xdr:nvSpPr>
        <xdr:spPr bwMode="auto">
          <a:xfrm>
            <a:off x="1463" y="221"/>
            <a:ext cx="9360" cy="3542"/>
          </a:xfrm>
          <a:prstGeom prst="rect">
            <a:avLst/>
          </a:prstGeom>
          <a:noFill/>
          <a:ln w="9525">
            <a:solidFill>
              <a:srgbClr val="4F81BC"/>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rot="0" vert="horz" wrap="square" lIns="91440" tIns="45720" rIns="91440" bIns="45720" anchor="t" anchorCtr="0" upright="1">
            <a:noAutofit/>
          </a:bodyPr>
          <a:lstStyle/>
          <a:p>
            <a:endParaRPr lang="en-US"/>
          </a:p>
        </xdr:txBody>
      </xdr:sp>
    </xdr:grpSp>
    <xdr:clientData/>
  </xdr:twoCellAnchor>
  <xdr:twoCellAnchor>
    <xdr:from>
      <xdr:col>1</xdr:col>
      <xdr:colOff>15663</xdr:colOff>
      <xdr:row>225</xdr:row>
      <xdr:rowOff>5080</xdr:rowOff>
    </xdr:from>
    <xdr:to>
      <xdr:col>2</xdr:col>
      <xdr:colOff>377613</xdr:colOff>
      <xdr:row>239</xdr:row>
      <xdr:rowOff>38947</xdr:rowOff>
    </xdr:to>
    <xdr:grpSp>
      <xdr:nvGrpSpPr>
        <xdr:cNvPr id="21" name="Group 20">
          <a:extLst>
            <a:ext uri="{FF2B5EF4-FFF2-40B4-BE49-F238E27FC236}">
              <a16:creationId xmlns:a16="http://schemas.microsoft.com/office/drawing/2014/main" id="{4159AAFF-9A56-48BE-AEAE-4A05088EC48D}"/>
            </a:ext>
          </a:extLst>
        </xdr:cNvPr>
        <xdr:cNvGrpSpPr>
          <a:grpSpLocks/>
        </xdr:cNvGrpSpPr>
      </xdr:nvGrpSpPr>
      <xdr:grpSpPr bwMode="auto">
        <a:xfrm>
          <a:off x="742738" y="48620680"/>
          <a:ext cx="8642350" cy="2656417"/>
          <a:chOff x="8" y="8"/>
          <a:chExt cx="9370" cy="4020"/>
        </a:xfrm>
      </xdr:grpSpPr>
      <xdr:pic>
        <xdr:nvPicPr>
          <xdr:cNvPr id="22" name="Picture 21">
            <a:extLst>
              <a:ext uri="{FF2B5EF4-FFF2-40B4-BE49-F238E27FC236}">
                <a16:creationId xmlns:a16="http://schemas.microsoft.com/office/drawing/2014/main" id="{9593EBFD-22EE-4719-9FDB-4CBE91390E5E}"/>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5" y="15"/>
            <a:ext cx="9355" cy="4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23" name="Rectangle 22">
            <a:extLst>
              <a:ext uri="{FF2B5EF4-FFF2-40B4-BE49-F238E27FC236}">
                <a16:creationId xmlns:a16="http://schemas.microsoft.com/office/drawing/2014/main" id="{B10C44B7-F13C-4B74-A5B6-B044BE50708D}"/>
              </a:ext>
            </a:extLst>
          </xdr:cNvPr>
          <xdr:cNvSpPr>
            <a:spLocks noChangeArrowheads="1"/>
          </xdr:cNvSpPr>
        </xdr:nvSpPr>
        <xdr:spPr bwMode="auto">
          <a:xfrm>
            <a:off x="8" y="8"/>
            <a:ext cx="9370" cy="4020"/>
          </a:xfrm>
          <a:prstGeom prst="rect">
            <a:avLst/>
          </a:prstGeom>
          <a:noFill/>
          <a:ln w="9525">
            <a:solidFill>
              <a:srgbClr val="4F81BC"/>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rot="0" vert="horz" wrap="square" lIns="91440" tIns="45720" rIns="91440" bIns="45720" anchor="t" anchorCtr="0" upright="1">
            <a:noAutofit/>
          </a:bodyPr>
          <a:lstStyle/>
          <a:p>
            <a:endParaRPr lang="en-US"/>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8"/>
  <sheetViews>
    <sheetView workbookViewId="0">
      <selection activeCell="B4" sqref="B4"/>
    </sheetView>
  </sheetViews>
  <sheetFormatPr defaultRowHeight="14.75" x14ac:dyDescent="0.75"/>
  <cols>
    <col min="1" max="1" width="7.08984375" customWidth="1"/>
    <col min="2" max="2" width="72.08984375" style="1" customWidth="1"/>
    <col min="3" max="3" width="9.86328125" customWidth="1"/>
    <col min="4" max="4" width="10.08984375" customWidth="1"/>
    <col min="5" max="5" width="11.08984375" customWidth="1"/>
    <col min="6" max="6" width="22.31640625" customWidth="1"/>
    <col min="7" max="7" width="18.31640625" customWidth="1"/>
    <col min="8" max="8" width="19.31640625" customWidth="1"/>
    <col min="9" max="9" width="19.453125" customWidth="1"/>
  </cols>
  <sheetData>
    <row r="1" spans="1:6" s="6" customFormat="1" ht="31.5" customHeight="1" x14ac:dyDescent="0.75">
      <c r="A1" s="164" t="s">
        <v>38</v>
      </c>
      <c r="B1" s="164"/>
      <c r="C1" s="164"/>
      <c r="D1" s="164"/>
      <c r="E1" s="165"/>
      <c r="F1" s="17"/>
    </row>
    <row r="2" spans="1:6" s="6" customFormat="1" ht="25.5" customHeight="1" x14ac:dyDescent="0.75">
      <c r="A2" s="18" t="s">
        <v>0</v>
      </c>
      <c r="B2" s="166" t="s">
        <v>1</v>
      </c>
      <c r="C2" s="167"/>
      <c r="D2" s="167"/>
      <c r="E2" s="167"/>
      <c r="F2" s="168"/>
    </row>
    <row r="3" spans="1:6" s="6" customFormat="1" ht="18.25" x14ac:dyDescent="0.75">
      <c r="A3" s="8" t="s">
        <v>2</v>
      </c>
      <c r="B3" s="2" t="s">
        <v>3</v>
      </c>
      <c r="C3" s="2" t="s">
        <v>4</v>
      </c>
      <c r="D3" s="2" t="s">
        <v>5</v>
      </c>
      <c r="E3" s="2" t="s">
        <v>6</v>
      </c>
      <c r="F3" s="2" t="s">
        <v>7</v>
      </c>
    </row>
    <row r="4" spans="1:6" s="6" customFormat="1" ht="61.9" customHeight="1" x14ac:dyDescent="0.75">
      <c r="A4" s="20">
        <v>1</v>
      </c>
      <c r="B4" s="3" t="s">
        <v>8</v>
      </c>
      <c r="C4" s="20" t="s">
        <v>9</v>
      </c>
      <c r="D4" s="26">
        <f>5*5</f>
        <v>25</v>
      </c>
      <c r="E4" s="25"/>
      <c r="F4" s="25"/>
    </row>
    <row r="5" spans="1:6" s="6" customFormat="1" ht="40.9" customHeight="1" x14ac:dyDescent="0.75">
      <c r="A5" s="20">
        <v>2</v>
      </c>
      <c r="B5" s="4" t="s">
        <v>10</v>
      </c>
      <c r="C5" s="20" t="s">
        <v>11</v>
      </c>
      <c r="D5" s="20">
        <f>1.2*1.2*3</f>
        <v>4.32</v>
      </c>
      <c r="E5" s="25"/>
      <c r="F5" s="25"/>
    </row>
    <row r="6" spans="1:6" s="6" customFormat="1" ht="42.65" customHeight="1" x14ac:dyDescent="0.75">
      <c r="A6" s="20">
        <v>3</v>
      </c>
      <c r="B6" s="3" t="s">
        <v>30</v>
      </c>
      <c r="C6" s="20" t="s">
        <v>11</v>
      </c>
      <c r="D6" s="20">
        <f>2*(1.2+2)*0.6*0.8</f>
        <v>3.0720000000000001</v>
      </c>
      <c r="E6" s="25"/>
      <c r="F6" s="25"/>
    </row>
    <row r="7" spans="1:6" s="6" customFormat="1" ht="39" customHeight="1" x14ac:dyDescent="0.75">
      <c r="A7" s="20">
        <v>4</v>
      </c>
      <c r="B7" s="3" t="s">
        <v>31</v>
      </c>
      <c r="C7" s="26" t="s">
        <v>11</v>
      </c>
      <c r="D7" s="20">
        <f>2*(1.7+1.1)*0.6*0.3</f>
        <v>1.008</v>
      </c>
      <c r="E7" s="25"/>
      <c r="F7" s="25"/>
    </row>
    <row r="8" spans="1:6" s="6" customFormat="1" ht="22.5" customHeight="1" x14ac:dyDescent="0.75">
      <c r="A8" s="23"/>
      <c r="B8" s="22" t="s">
        <v>12</v>
      </c>
      <c r="C8" s="23"/>
      <c r="D8" s="23"/>
      <c r="E8" s="27"/>
      <c r="F8" s="27"/>
    </row>
    <row r="9" spans="1:6" s="6" customFormat="1" ht="75" customHeight="1" x14ac:dyDescent="0.75">
      <c r="A9" s="20">
        <v>1</v>
      </c>
      <c r="B9" s="3" t="s">
        <v>13</v>
      </c>
      <c r="C9" s="26" t="s">
        <v>11</v>
      </c>
      <c r="D9" s="26">
        <f>6.8*0.3*0.3</f>
        <v>0.61199999999999999</v>
      </c>
      <c r="E9" s="25"/>
      <c r="F9" s="25"/>
    </row>
    <row r="10" spans="1:6" s="6" customFormat="1" ht="63" customHeight="1" x14ac:dyDescent="0.75">
      <c r="A10" s="20">
        <v>2</v>
      </c>
      <c r="B10" s="3" t="s">
        <v>14</v>
      </c>
      <c r="C10" s="26" t="s">
        <v>11</v>
      </c>
      <c r="D10" s="26">
        <f>6.4*0.4*0.8</f>
        <v>2.0480000000000005</v>
      </c>
      <c r="E10" s="25"/>
      <c r="F10" s="25"/>
    </row>
    <row r="11" spans="1:6" s="6" customFormat="1" ht="97.2" customHeight="1" x14ac:dyDescent="0.75">
      <c r="A11" s="20">
        <v>3</v>
      </c>
      <c r="B11" s="3" t="s">
        <v>33</v>
      </c>
      <c r="C11" s="26" t="s">
        <v>11</v>
      </c>
      <c r="D11" s="20">
        <f>1.8*1.8*0.1</f>
        <v>0.32400000000000007</v>
      </c>
      <c r="E11" s="25"/>
      <c r="F11" s="25"/>
    </row>
    <row r="12" spans="1:6" s="6" customFormat="1" ht="77.400000000000006" customHeight="1" x14ac:dyDescent="0.75">
      <c r="A12" s="20">
        <v>4</v>
      </c>
      <c r="B12" s="3" t="s">
        <v>32</v>
      </c>
      <c r="C12" s="26" t="s">
        <v>11</v>
      </c>
      <c r="D12" s="26">
        <f>2*2*0.15</f>
        <v>0.6</v>
      </c>
      <c r="E12" s="25"/>
      <c r="F12" s="25"/>
    </row>
    <row r="13" spans="1:6" s="6" customFormat="1" ht="21" customHeight="1" x14ac:dyDescent="0.75">
      <c r="A13" s="21"/>
      <c r="B13" s="22" t="s">
        <v>15</v>
      </c>
      <c r="C13" s="23"/>
      <c r="D13" s="23"/>
      <c r="E13" s="27"/>
      <c r="F13" s="27"/>
    </row>
    <row r="14" spans="1:6" s="6" customFormat="1" ht="64.5" customHeight="1" x14ac:dyDescent="0.75">
      <c r="A14" s="20">
        <v>1</v>
      </c>
      <c r="B14" s="16" t="s">
        <v>16</v>
      </c>
      <c r="C14" s="26" t="s">
        <v>9</v>
      </c>
      <c r="D14" s="26">
        <f>((2.35+2.22)/2)*6.8-(0.8*1.9)-(0.4*0.3)</f>
        <v>13.898000000000001</v>
      </c>
      <c r="E14" s="25"/>
      <c r="F14" s="25"/>
    </row>
    <row r="15" spans="1:6" s="6" customFormat="1" ht="37.950000000000003" customHeight="1" x14ac:dyDescent="0.75">
      <c r="A15" s="19">
        <v>2</v>
      </c>
      <c r="B15" s="3" t="s">
        <v>17</v>
      </c>
      <c r="C15" s="26" t="s">
        <v>18</v>
      </c>
      <c r="D15" s="26">
        <v>3</v>
      </c>
      <c r="E15" s="25"/>
      <c r="F15" s="25"/>
    </row>
    <row r="16" spans="1:6" s="6" customFormat="1" ht="57.65" customHeight="1" x14ac:dyDescent="0.75">
      <c r="A16" s="20">
        <v>3</v>
      </c>
      <c r="B16" s="3" t="s">
        <v>19</v>
      </c>
      <c r="C16" s="26" t="s">
        <v>20</v>
      </c>
      <c r="D16" s="26">
        <v>1</v>
      </c>
      <c r="E16" s="25"/>
      <c r="F16" s="25"/>
    </row>
    <row r="17" spans="1:7" s="6" customFormat="1" ht="87.65" customHeight="1" x14ac:dyDescent="0.75">
      <c r="A17" s="19">
        <v>4</v>
      </c>
      <c r="B17" s="9" t="s">
        <v>36</v>
      </c>
      <c r="C17" s="28" t="s">
        <v>21</v>
      </c>
      <c r="D17" s="15">
        <f>(2.3*2.3)</f>
        <v>5.2899999999999991</v>
      </c>
      <c r="E17" s="25"/>
      <c r="F17" s="25"/>
    </row>
    <row r="18" spans="1:7" s="6" customFormat="1" ht="42" customHeight="1" x14ac:dyDescent="0.75">
      <c r="A18" s="20">
        <v>7</v>
      </c>
      <c r="B18" s="10" t="s">
        <v>34</v>
      </c>
      <c r="C18" s="28" t="s">
        <v>22</v>
      </c>
      <c r="D18" s="15">
        <f>2.3*4</f>
        <v>9.1999999999999993</v>
      </c>
      <c r="E18" s="25"/>
      <c r="F18" s="25"/>
    </row>
    <row r="19" spans="1:7" s="6" customFormat="1" ht="65.25" customHeight="1" x14ac:dyDescent="0.75">
      <c r="A19" s="20">
        <v>8</v>
      </c>
      <c r="B19" s="3" t="s">
        <v>23</v>
      </c>
      <c r="C19" s="26" t="s">
        <v>20</v>
      </c>
      <c r="D19" s="26">
        <v>1</v>
      </c>
      <c r="E19" s="25"/>
      <c r="F19" s="25"/>
    </row>
    <row r="20" spans="1:7" s="6" customFormat="1" ht="44.4" customHeight="1" x14ac:dyDescent="0.75">
      <c r="A20" s="19">
        <v>9</v>
      </c>
      <c r="B20" s="3" t="s">
        <v>24</v>
      </c>
      <c r="C20" s="26" t="s">
        <v>25</v>
      </c>
      <c r="D20" s="26">
        <v>1</v>
      </c>
      <c r="E20" s="25"/>
      <c r="F20" s="25"/>
    </row>
    <row r="21" spans="1:7" s="6" customFormat="1" ht="64.900000000000006" customHeight="1" x14ac:dyDescent="0.75">
      <c r="A21" s="20">
        <v>10</v>
      </c>
      <c r="B21" s="3" t="s">
        <v>26</v>
      </c>
      <c r="C21" s="26" t="s">
        <v>27</v>
      </c>
      <c r="D21" s="26">
        <v>1</v>
      </c>
      <c r="E21" s="25"/>
      <c r="F21" s="25"/>
    </row>
    <row r="22" spans="1:7" s="6" customFormat="1" ht="64.2" customHeight="1" x14ac:dyDescent="0.75">
      <c r="A22" s="19">
        <v>11</v>
      </c>
      <c r="B22" s="3" t="s">
        <v>28</v>
      </c>
      <c r="C22" s="26" t="s">
        <v>27</v>
      </c>
      <c r="D22" s="26">
        <v>1</v>
      </c>
      <c r="E22" s="25"/>
      <c r="F22" s="25"/>
    </row>
    <row r="23" spans="1:7" s="6" customFormat="1" ht="34.9" customHeight="1" x14ac:dyDescent="1.1000000000000001">
      <c r="A23" s="20">
        <v>12</v>
      </c>
      <c r="B23" s="5" t="s">
        <v>35</v>
      </c>
      <c r="C23" s="24" t="s">
        <v>25</v>
      </c>
      <c r="D23" s="26">
        <v>1</v>
      </c>
      <c r="E23" s="25"/>
      <c r="F23" s="25"/>
      <c r="G23" s="29"/>
    </row>
    <row r="24" spans="1:7" s="6" customFormat="1" ht="19.2" customHeight="1" x14ac:dyDescent="0.75">
      <c r="A24" s="163" t="s">
        <v>29</v>
      </c>
      <c r="B24" s="163"/>
      <c r="C24" s="163"/>
      <c r="D24" s="163"/>
      <c r="E24" s="11"/>
      <c r="F24" s="13"/>
    </row>
    <row r="25" spans="1:7" s="6" customFormat="1" ht="21" x14ac:dyDescent="0.75">
      <c r="A25" s="163" t="s">
        <v>37</v>
      </c>
      <c r="B25" s="163"/>
      <c r="C25" s="163"/>
      <c r="D25" s="163"/>
      <c r="E25" s="12"/>
      <c r="F25" s="14"/>
    </row>
    <row r="26" spans="1:7" s="6" customFormat="1" x14ac:dyDescent="0.75">
      <c r="B26" s="7"/>
      <c r="F26" s="30"/>
    </row>
    <row r="27" spans="1:7" s="6" customFormat="1" x14ac:dyDescent="0.75">
      <c r="B27" s="7"/>
    </row>
    <row r="28" spans="1:7" s="6" customFormat="1" x14ac:dyDescent="0.75">
      <c r="B28" s="7"/>
    </row>
  </sheetData>
  <mergeCells count="4">
    <mergeCell ref="A25:D25"/>
    <mergeCell ref="A1:E1"/>
    <mergeCell ref="A24:D24"/>
    <mergeCell ref="B2:F2"/>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34CE8-E6E9-4CAF-9476-C24847026A7F}">
  <dimension ref="A1:G28"/>
  <sheetViews>
    <sheetView workbookViewId="0">
      <selection activeCell="B7" sqref="B7"/>
    </sheetView>
  </sheetViews>
  <sheetFormatPr defaultRowHeight="14.75" x14ac:dyDescent="0.75"/>
  <cols>
    <col min="1" max="1" width="7.08984375" customWidth="1"/>
    <col min="2" max="2" width="72.08984375" style="1" customWidth="1"/>
    <col min="3" max="3" width="9.86328125" customWidth="1"/>
    <col min="4" max="4" width="10.08984375" customWidth="1"/>
    <col min="5" max="5" width="11.08984375" customWidth="1"/>
    <col min="6" max="6" width="22.31640625" customWidth="1"/>
    <col min="7" max="7" width="18.31640625" customWidth="1"/>
    <col min="8" max="8" width="19.31640625" customWidth="1"/>
    <col min="9" max="9" width="19.453125" customWidth="1"/>
  </cols>
  <sheetData>
    <row r="1" spans="1:6" s="6" customFormat="1" ht="31.5" customHeight="1" x14ac:dyDescent="0.75">
      <c r="A1" s="164" t="s">
        <v>39</v>
      </c>
      <c r="B1" s="164"/>
      <c r="C1" s="164"/>
      <c r="D1" s="164"/>
      <c r="E1" s="165"/>
      <c r="F1" s="17"/>
    </row>
    <row r="2" spans="1:6" s="6" customFormat="1" ht="25.5" customHeight="1" x14ac:dyDescent="0.75">
      <c r="A2" s="18" t="s">
        <v>0</v>
      </c>
      <c r="B2" s="166" t="s">
        <v>1</v>
      </c>
      <c r="C2" s="167"/>
      <c r="D2" s="167"/>
      <c r="E2" s="167"/>
      <c r="F2" s="168"/>
    </row>
    <row r="3" spans="1:6" s="6" customFormat="1" ht="18.25" x14ac:dyDescent="0.75">
      <c r="A3" s="8" t="s">
        <v>2</v>
      </c>
      <c r="B3" s="2" t="s">
        <v>3</v>
      </c>
      <c r="C3" s="2" t="s">
        <v>4</v>
      </c>
      <c r="D3" s="2" t="s">
        <v>5</v>
      </c>
      <c r="E3" s="2" t="s">
        <v>6</v>
      </c>
      <c r="F3" s="2" t="s">
        <v>7</v>
      </c>
    </row>
    <row r="4" spans="1:6" s="6" customFormat="1" ht="61.9" customHeight="1" x14ac:dyDescent="0.75">
      <c r="A4" s="20">
        <v>1</v>
      </c>
      <c r="B4" s="3" t="s">
        <v>8</v>
      </c>
      <c r="C4" s="20" t="s">
        <v>9</v>
      </c>
      <c r="D4" s="26">
        <f>5*5</f>
        <v>25</v>
      </c>
      <c r="E4" s="25"/>
      <c r="F4" s="25"/>
    </row>
    <row r="5" spans="1:6" s="6" customFormat="1" ht="40.9" customHeight="1" x14ac:dyDescent="0.75">
      <c r="A5" s="20">
        <v>2</v>
      </c>
      <c r="B5" s="4" t="s">
        <v>10</v>
      </c>
      <c r="C5" s="20" t="s">
        <v>11</v>
      </c>
      <c r="D5" s="20">
        <f>1.2*1.2*3</f>
        <v>4.32</v>
      </c>
      <c r="E5" s="25"/>
      <c r="F5" s="25"/>
    </row>
    <row r="6" spans="1:6" s="6" customFormat="1" ht="42.65" customHeight="1" x14ac:dyDescent="0.75">
      <c r="A6" s="20">
        <v>3</v>
      </c>
      <c r="B6" s="3" t="s">
        <v>30</v>
      </c>
      <c r="C6" s="20" t="s">
        <v>11</v>
      </c>
      <c r="D6" s="20">
        <f>2*(1.2+2)*0.6*0.8</f>
        <v>3.0720000000000001</v>
      </c>
      <c r="E6" s="25"/>
      <c r="F6" s="25"/>
    </row>
    <row r="7" spans="1:6" s="6" customFormat="1" ht="39" customHeight="1" x14ac:dyDescent="0.75">
      <c r="A7" s="20">
        <v>4</v>
      </c>
      <c r="B7" s="3" t="s">
        <v>31</v>
      </c>
      <c r="C7" s="26" t="s">
        <v>11</v>
      </c>
      <c r="D7" s="20">
        <f>2*(1.7+1.1)*0.6*0.3</f>
        <v>1.008</v>
      </c>
      <c r="E7" s="25"/>
      <c r="F7" s="25"/>
    </row>
    <row r="8" spans="1:6" s="6" customFormat="1" ht="22.5" customHeight="1" x14ac:dyDescent="0.75">
      <c r="A8" s="23"/>
      <c r="B8" s="22" t="s">
        <v>12</v>
      </c>
      <c r="C8" s="23"/>
      <c r="D8" s="23"/>
      <c r="E8" s="27"/>
      <c r="F8" s="27"/>
    </row>
    <row r="9" spans="1:6" s="6" customFormat="1" ht="75" customHeight="1" x14ac:dyDescent="0.75">
      <c r="A9" s="20">
        <v>1</v>
      </c>
      <c r="B9" s="3" t="s">
        <v>13</v>
      </c>
      <c r="C9" s="26" t="s">
        <v>11</v>
      </c>
      <c r="D9" s="26">
        <f>6.8*0.3*0.3</f>
        <v>0.61199999999999999</v>
      </c>
      <c r="E9" s="25"/>
      <c r="F9" s="25"/>
    </row>
    <row r="10" spans="1:6" s="6" customFormat="1" ht="63" customHeight="1" x14ac:dyDescent="0.75">
      <c r="A10" s="20">
        <v>2</v>
      </c>
      <c r="B10" s="3" t="s">
        <v>14</v>
      </c>
      <c r="C10" s="26" t="s">
        <v>11</v>
      </c>
      <c r="D10" s="26">
        <f>6.4*0.4*0.8</f>
        <v>2.0480000000000005</v>
      </c>
      <c r="E10" s="25"/>
      <c r="F10" s="25"/>
    </row>
    <row r="11" spans="1:6" s="6" customFormat="1" ht="97.2" customHeight="1" x14ac:dyDescent="0.75">
      <c r="A11" s="20">
        <v>3</v>
      </c>
      <c r="B11" s="3" t="s">
        <v>33</v>
      </c>
      <c r="C11" s="26" t="s">
        <v>11</v>
      </c>
      <c r="D11" s="20">
        <f>1.8*1.8*0.1</f>
        <v>0.32400000000000007</v>
      </c>
      <c r="E11" s="25"/>
      <c r="F11" s="25"/>
    </row>
    <row r="12" spans="1:6" s="6" customFormat="1" ht="77.400000000000006" customHeight="1" x14ac:dyDescent="0.75">
      <c r="A12" s="20">
        <v>4</v>
      </c>
      <c r="B12" s="3" t="s">
        <v>32</v>
      </c>
      <c r="C12" s="26" t="s">
        <v>11</v>
      </c>
      <c r="D12" s="26">
        <f>2*2*0.15</f>
        <v>0.6</v>
      </c>
      <c r="E12" s="25"/>
      <c r="F12" s="25"/>
    </row>
    <row r="13" spans="1:6" s="6" customFormat="1" ht="21" customHeight="1" x14ac:dyDescent="0.75">
      <c r="A13" s="21"/>
      <c r="B13" s="22" t="s">
        <v>15</v>
      </c>
      <c r="C13" s="23"/>
      <c r="D13" s="23"/>
      <c r="E13" s="27"/>
      <c r="F13" s="27"/>
    </row>
    <row r="14" spans="1:6" s="6" customFormat="1" ht="64.5" customHeight="1" x14ac:dyDescent="0.75">
      <c r="A14" s="20">
        <v>1</v>
      </c>
      <c r="B14" s="16" t="s">
        <v>16</v>
      </c>
      <c r="C14" s="26" t="s">
        <v>9</v>
      </c>
      <c r="D14" s="26">
        <f>((2.35+2.22)/2)*6.8-(0.8*1.9)-(0.4*0.3)</f>
        <v>13.898000000000001</v>
      </c>
      <c r="E14" s="25"/>
      <c r="F14" s="25"/>
    </row>
    <row r="15" spans="1:6" s="6" customFormat="1" ht="37.950000000000003" customHeight="1" x14ac:dyDescent="0.75">
      <c r="A15" s="19">
        <v>2</v>
      </c>
      <c r="B15" s="3" t="s">
        <v>17</v>
      </c>
      <c r="C15" s="26" t="s">
        <v>18</v>
      </c>
      <c r="D15" s="26">
        <v>3</v>
      </c>
      <c r="E15" s="25"/>
      <c r="F15" s="25"/>
    </row>
    <row r="16" spans="1:6" s="6" customFormat="1" ht="57.65" customHeight="1" x14ac:dyDescent="0.75">
      <c r="A16" s="20">
        <v>3</v>
      </c>
      <c r="B16" s="3" t="s">
        <v>19</v>
      </c>
      <c r="C16" s="26" t="s">
        <v>20</v>
      </c>
      <c r="D16" s="26">
        <v>1</v>
      </c>
      <c r="E16" s="25"/>
      <c r="F16" s="25"/>
    </row>
    <row r="17" spans="1:7" s="6" customFormat="1" ht="87.65" customHeight="1" x14ac:dyDescent="0.75">
      <c r="A17" s="19">
        <v>4</v>
      </c>
      <c r="B17" s="9" t="s">
        <v>36</v>
      </c>
      <c r="C17" s="28" t="s">
        <v>21</v>
      </c>
      <c r="D17" s="15">
        <f>(2.3*2.3)</f>
        <v>5.2899999999999991</v>
      </c>
      <c r="E17" s="25"/>
      <c r="F17" s="25"/>
    </row>
    <row r="18" spans="1:7" s="6" customFormat="1" ht="42" customHeight="1" x14ac:dyDescent="0.75">
      <c r="A18" s="20">
        <v>7</v>
      </c>
      <c r="B18" s="10" t="s">
        <v>34</v>
      </c>
      <c r="C18" s="28" t="s">
        <v>22</v>
      </c>
      <c r="D18" s="15">
        <f>2.3*4</f>
        <v>9.1999999999999993</v>
      </c>
      <c r="E18" s="25"/>
      <c r="F18" s="25"/>
    </row>
    <row r="19" spans="1:7" s="6" customFormat="1" ht="65.25" customHeight="1" x14ac:dyDescent="0.75">
      <c r="A19" s="20">
        <v>8</v>
      </c>
      <c r="B19" s="3" t="s">
        <v>23</v>
      </c>
      <c r="C19" s="26" t="s">
        <v>20</v>
      </c>
      <c r="D19" s="26">
        <v>1</v>
      </c>
      <c r="E19" s="25"/>
      <c r="F19" s="25"/>
    </row>
    <row r="20" spans="1:7" s="6" customFormat="1" ht="44.4" customHeight="1" x14ac:dyDescent="0.75">
      <c r="A20" s="19">
        <v>9</v>
      </c>
      <c r="B20" s="3" t="s">
        <v>24</v>
      </c>
      <c r="C20" s="26" t="s">
        <v>25</v>
      </c>
      <c r="D20" s="26">
        <v>1</v>
      </c>
      <c r="E20" s="25"/>
      <c r="F20" s="25"/>
    </row>
    <row r="21" spans="1:7" s="6" customFormat="1" ht="64.900000000000006" customHeight="1" x14ac:dyDescent="0.75">
      <c r="A21" s="20">
        <v>10</v>
      </c>
      <c r="B21" s="3" t="s">
        <v>26</v>
      </c>
      <c r="C21" s="26" t="s">
        <v>27</v>
      </c>
      <c r="D21" s="26">
        <v>1</v>
      </c>
      <c r="E21" s="25"/>
      <c r="F21" s="25"/>
    </row>
    <row r="22" spans="1:7" s="6" customFormat="1" ht="64.2" customHeight="1" x14ac:dyDescent="0.75">
      <c r="A22" s="19">
        <v>11</v>
      </c>
      <c r="B22" s="3" t="s">
        <v>28</v>
      </c>
      <c r="C22" s="26" t="s">
        <v>27</v>
      </c>
      <c r="D22" s="26">
        <v>1</v>
      </c>
      <c r="E22" s="25"/>
      <c r="F22" s="25"/>
    </row>
    <row r="23" spans="1:7" s="6" customFormat="1" ht="34.9" customHeight="1" x14ac:dyDescent="1.1000000000000001">
      <c r="A23" s="20">
        <v>12</v>
      </c>
      <c r="B23" s="5" t="s">
        <v>35</v>
      </c>
      <c r="C23" s="24" t="s">
        <v>25</v>
      </c>
      <c r="D23" s="26">
        <v>1</v>
      </c>
      <c r="E23" s="25"/>
      <c r="F23" s="25"/>
      <c r="G23" s="29"/>
    </row>
    <row r="24" spans="1:7" s="6" customFormat="1" ht="19.2" customHeight="1" x14ac:dyDescent="0.75">
      <c r="A24" s="163" t="s">
        <v>29</v>
      </c>
      <c r="B24" s="163"/>
      <c r="C24" s="163"/>
      <c r="D24" s="163"/>
      <c r="E24" s="11"/>
      <c r="F24" s="13"/>
    </row>
    <row r="25" spans="1:7" s="6" customFormat="1" ht="21" x14ac:dyDescent="0.75">
      <c r="A25" s="163" t="s">
        <v>37</v>
      </c>
      <c r="B25" s="163"/>
      <c r="C25" s="163"/>
      <c r="D25" s="163"/>
      <c r="E25" s="12"/>
      <c r="F25" s="14"/>
    </row>
    <row r="26" spans="1:7" s="6" customFormat="1" x14ac:dyDescent="0.75">
      <c r="B26" s="7"/>
      <c r="F26" s="30"/>
    </row>
    <row r="27" spans="1:7" s="6" customFormat="1" x14ac:dyDescent="0.75">
      <c r="B27" s="7"/>
    </row>
    <row r="28" spans="1:7" s="6" customFormat="1" x14ac:dyDescent="0.75">
      <c r="B28" s="7"/>
    </row>
  </sheetData>
  <mergeCells count="4">
    <mergeCell ref="A1:E1"/>
    <mergeCell ref="B2:F2"/>
    <mergeCell ref="A24:D24"/>
    <mergeCell ref="A25:D2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93194-194E-4D9C-88C7-65871F0D89DB}">
  <dimension ref="A1:I255"/>
  <sheetViews>
    <sheetView tabSelected="1" topLeftCell="A292" workbookViewId="0">
      <selection activeCell="A137" sqref="A137:XFD142"/>
    </sheetView>
  </sheetViews>
  <sheetFormatPr defaultColWidth="8.7265625" defaultRowHeight="16" x14ac:dyDescent="0.8"/>
  <cols>
    <col min="1" max="1" width="10.40625" style="53" bestFit="1" customWidth="1"/>
    <col min="2" max="2" width="118.54296875" style="64" bestFit="1" customWidth="1"/>
    <col min="3" max="3" width="13.86328125" style="55" customWidth="1"/>
    <col min="4" max="4" width="15.26953125" style="56" customWidth="1"/>
    <col min="5" max="5" width="15.54296875" style="57" customWidth="1"/>
    <col min="6" max="6" width="16" style="58" customWidth="1"/>
    <col min="7" max="7" width="8.7265625" style="56"/>
    <col min="8" max="8" width="10.26953125" style="56" bestFit="1" customWidth="1"/>
    <col min="9" max="16384" width="8.7265625" style="56"/>
  </cols>
  <sheetData>
    <row r="1" spans="1:6" ht="18.5" x14ac:dyDescent="0.9">
      <c r="B1" s="54" t="s">
        <v>52</v>
      </c>
    </row>
    <row r="2" spans="1:6" ht="18.5" x14ac:dyDescent="0.9">
      <c r="A2" s="53" t="s">
        <v>53</v>
      </c>
      <c r="B2" s="59"/>
    </row>
    <row r="3" spans="1:6" ht="18.5" x14ac:dyDescent="0.9">
      <c r="B3" s="54"/>
    </row>
    <row r="4" spans="1:6" s="62" customFormat="1" ht="21" x14ac:dyDescent="1">
      <c r="A4" s="60"/>
      <c r="B4" s="61" t="s">
        <v>54</v>
      </c>
      <c r="C4" s="61"/>
      <c r="E4" s="63"/>
      <c r="F4" s="63"/>
    </row>
    <row r="5" spans="1:6" ht="16.75" thickBot="1" x14ac:dyDescent="0.95"/>
    <row r="6" spans="1:6" s="70" customFormat="1" ht="18.5" x14ac:dyDescent="0.9">
      <c r="A6" s="65" t="s">
        <v>55</v>
      </c>
      <c r="B6" s="66" t="s">
        <v>44</v>
      </c>
      <c r="C6" s="67"/>
      <c r="D6" s="68" t="s">
        <v>56</v>
      </c>
      <c r="E6" s="69"/>
      <c r="F6" s="69"/>
    </row>
    <row r="7" spans="1:6" s="70" customFormat="1" ht="18.5" x14ac:dyDescent="0.9">
      <c r="A7" s="71" t="s">
        <v>40</v>
      </c>
      <c r="B7" s="72" t="s">
        <v>57</v>
      </c>
      <c r="C7" s="73"/>
      <c r="D7" s="74"/>
      <c r="E7" s="69"/>
      <c r="F7" s="69"/>
    </row>
    <row r="8" spans="1:6" ht="18.5" x14ac:dyDescent="0.9">
      <c r="A8" s="75">
        <v>1</v>
      </c>
      <c r="B8" s="76" t="s">
        <v>58</v>
      </c>
      <c r="C8" s="77"/>
      <c r="D8" s="78"/>
    </row>
    <row r="9" spans="1:6" ht="18.5" x14ac:dyDescent="0.9">
      <c r="A9" s="75">
        <v>2</v>
      </c>
      <c r="B9" s="76" t="s">
        <v>59</v>
      </c>
      <c r="C9" s="77"/>
      <c r="D9" s="78"/>
    </row>
    <row r="10" spans="1:6" s="83" customFormat="1" ht="18.5" x14ac:dyDescent="0.9">
      <c r="A10" s="71"/>
      <c r="B10" s="79" t="s">
        <v>60</v>
      </c>
      <c r="C10" s="80"/>
      <c r="D10" s="81"/>
      <c r="E10" s="82"/>
      <c r="F10" s="82"/>
    </row>
    <row r="11" spans="1:6" ht="19.25" thickBot="1" x14ac:dyDescent="1.05">
      <c r="A11" s="84" t="s">
        <v>61</v>
      </c>
      <c r="B11" s="85" t="s">
        <v>62</v>
      </c>
      <c r="C11" s="86"/>
      <c r="D11" s="87"/>
    </row>
    <row r="13" spans="1:6" ht="18.5" x14ac:dyDescent="0.9">
      <c r="A13" s="80">
        <v>1</v>
      </c>
      <c r="B13" s="59" t="s">
        <v>63</v>
      </c>
    </row>
    <row r="14" spans="1:6" x14ac:dyDescent="0.8">
      <c r="A14" s="83" t="s">
        <v>53</v>
      </c>
      <c r="B14" s="88"/>
    </row>
    <row r="15" spans="1:6" ht="16.75" thickBot="1" x14ac:dyDescent="0.95">
      <c r="A15" s="53" t="s">
        <v>64</v>
      </c>
      <c r="B15" s="64" t="s">
        <v>65</v>
      </c>
    </row>
    <row r="16" spans="1:6" s="94" customFormat="1" ht="29.5" x14ac:dyDescent="0.75">
      <c r="A16" s="89" t="s">
        <v>55</v>
      </c>
      <c r="B16" s="90" t="s">
        <v>44</v>
      </c>
      <c r="C16" s="91" t="s">
        <v>4</v>
      </c>
      <c r="D16" s="91" t="s">
        <v>66</v>
      </c>
      <c r="E16" s="92" t="s">
        <v>67</v>
      </c>
      <c r="F16" s="93" t="s">
        <v>68</v>
      </c>
    </row>
    <row r="17" spans="1:6" customFormat="1" ht="14.75" x14ac:dyDescent="0.75">
      <c r="A17" s="95">
        <v>1</v>
      </c>
      <c r="B17" s="96" t="s">
        <v>69</v>
      </c>
      <c r="C17" s="97"/>
      <c r="D17" s="97"/>
      <c r="E17" s="98"/>
      <c r="F17" s="99"/>
    </row>
    <row r="18" spans="1:6" customFormat="1" ht="14.75" x14ac:dyDescent="0.75">
      <c r="A18" s="100">
        <v>1.1000000000000001</v>
      </c>
      <c r="B18" s="101" t="s">
        <v>70</v>
      </c>
      <c r="C18" s="102" t="s">
        <v>71</v>
      </c>
      <c r="D18" s="97">
        <v>1</v>
      </c>
      <c r="E18" s="103"/>
      <c r="F18" s="104"/>
    </row>
    <row r="19" spans="1:6" customFormat="1" ht="14.75" x14ac:dyDescent="0.75">
      <c r="A19" s="100">
        <v>1.3</v>
      </c>
      <c r="B19" s="101" t="s">
        <v>72</v>
      </c>
      <c r="C19" s="97" t="s">
        <v>73</v>
      </c>
      <c r="D19" s="97">
        <v>6.75</v>
      </c>
      <c r="E19" s="103"/>
      <c r="F19" s="104"/>
    </row>
    <row r="20" spans="1:6" customFormat="1" ht="14.75" x14ac:dyDescent="0.75">
      <c r="A20" s="100">
        <v>1.4</v>
      </c>
      <c r="B20" s="101" t="s">
        <v>74</v>
      </c>
      <c r="C20" s="97" t="s">
        <v>73</v>
      </c>
      <c r="D20" s="105">
        <v>8.0625</v>
      </c>
      <c r="E20" s="103"/>
      <c r="F20" s="104"/>
    </row>
    <row r="21" spans="1:6" customFormat="1" ht="14.75" x14ac:dyDescent="0.75">
      <c r="A21" s="100">
        <v>1.6</v>
      </c>
      <c r="B21" s="101" t="s">
        <v>75</v>
      </c>
      <c r="C21" s="97" t="s">
        <v>73</v>
      </c>
      <c r="D21" s="97">
        <v>0.25</v>
      </c>
      <c r="E21" s="103"/>
      <c r="F21" s="104"/>
    </row>
    <row r="22" spans="1:6" customFormat="1" ht="14.75" x14ac:dyDescent="0.75">
      <c r="A22" s="100">
        <v>1.7</v>
      </c>
      <c r="B22" s="101" t="s">
        <v>76</v>
      </c>
      <c r="C22" s="97" t="s">
        <v>73</v>
      </c>
      <c r="D22" s="97">
        <v>0.25</v>
      </c>
      <c r="E22" s="103"/>
      <c r="F22" s="104"/>
    </row>
    <row r="23" spans="1:6" customFormat="1" ht="14.75" x14ac:dyDescent="0.75">
      <c r="A23" s="95">
        <v>2</v>
      </c>
      <c r="B23" s="96" t="s">
        <v>77</v>
      </c>
      <c r="C23" s="97"/>
      <c r="D23" s="97"/>
      <c r="E23" s="103"/>
      <c r="F23" s="104"/>
    </row>
    <row r="24" spans="1:6" customFormat="1" ht="44.25" x14ac:dyDescent="0.75">
      <c r="A24" s="100">
        <v>2.1</v>
      </c>
      <c r="B24" s="101" t="s">
        <v>78</v>
      </c>
      <c r="C24" s="97" t="s">
        <v>79</v>
      </c>
      <c r="D24" s="97">
        <v>27</v>
      </c>
      <c r="E24" s="103"/>
      <c r="F24" s="104"/>
    </row>
    <row r="25" spans="1:6" customFormat="1" ht="14.75" x14ac:dyDescent="0.75">
      <c r="A25" s="100">
        <v>2.2000000000000002</v>
      </c>
      <c r="B25" s="101" t="s">
        <v>80</v>
      </c>
      <c r="C25" s="97"/>
      <c r="D25" s="97"/>
      <c r="E25" s="103"/>
      <c r="F25" s="104"/>
    </row>
    <row r="26" spans="1:6" customFormat="1" ht="14.75" x14ac:dyDescent="0.75">
      <c r="A26" s="106" t="s">
        <v>81</v>
      </c>
      <c r="B26" s="101" t="s">
        <v>82</v>
      </c>
      <c r="C26" s="97" t="s">
        <v>73</v>
      </c>
      <c r="D26" s="97">
        <v>0.14000000000000001</v>
      </c>
      <c r="E26" s="103"/>
      <c r="F26" s="104"/>
    </row>
    <row r="27" spans="1:6" customFormat="1" ht="14.75" x14ac:dyDescent="0.75">
      <c r="A27" s="106" t="s">
        <v>83</v>
      </c>
      <c r="B27" s="101" t="s">
        <v>84</v>
      </c>
      <c r="C27" s="97" t="s">
        <v>73</v>
      </c>
      <c r="D27" s="97">
        <v>0.15</v>
      </c>
      <c r="E27" s="103"/>
      <c r="F27" s="104"/>
    </row>
    <row r="28" spans="1:6" customFormat="1" ht="14.75" x14ac:dyDescent="0.75">
      <c r="A28" s="106">
        <v>2.2999999999999998</v>
      </c>
      <c r="B28" s="101" t="s">
        <v>85</v>
      </c>
      <c r="C28" s="107" t="s">
        <v>86</v>
      </c>
      <c r="D28" s="97">
        <v>54</v>
      </c>
      <c r="E28" s="103"/>
      <c r="F28" s="104"/>
    </row>
    <row r="29" spans="1:6" customFormat="1" ht="14.75" x14ac:dyDescent="0.75">
      <c r="A29" s="106">
        <v>2.4</v>
      </c>
      <c r="B29" s="101" t="s">
        <v>87</v>
      </c>
      <c r="C29" s="107" t="s">
        <v>86</v>
      </c>
      <c r="D29" s="97">
        <v>22</v>
      </c>
      <c r="E29" s="103"/>
      <c r="F29" s="104"/>
    </row>
    <row r="30" spans="1:6" customFormat="1" ht="44.25" x14ac:dyDescent="0.75">
      <c r="A30" s="106">
        <v>2.5</v>
      </c>
      <c r="B30" s="101" t="s">
        <v>88</v>
      </c>
      <c r="C30" s="97" t="s">
        <v>73</v>
      </c>
      <c r="D30" s="97">
        <f>0.29</f>
        <v>0.28999999999999998</v>
      </c>
      <c r="E30" s="103"/>
      <c r="F30" s="104"/>
    </row>
    <row r="31" spans="1:6" customFormat="1" ht="14.75" x14ac:dyDescent="0.75">
      <c r="A31" s="106">
        <v>2.6</v>
      </c>
      <c r="B31" s="108" t="s">
        <v>89</v>
      </c>
      <c r="C31" s="107" t="s">
        <v>86</v>
      </c>
      <c r="D31" s="97">
        <v>32</v>
      </c>
      <c r="E31" s="103"/>
      <c r="F31" s="104"/>
    </row>
    <row r="32" spans="1:6" customFormat="1" ht="29.5" x14ac:dyDescent="0.75">
      <c r="A32" s="106">
        <v>2.7</v>
      </c>
      <c r="B32" s="101" t="s">
        <v>90</v>
      </c>
      <c r="C32" s="97" t="s">
        <v>91</v>
      </c>
      <c r="D32" s="97">
        <v>1</v>
      </c>
      <c r="E32" s="103"/>
      <c r="F32" s="104"/>
    </row>
    <row r="33" spans="1:6" customFormat="1" ht="14.75" x14ac:dyDescent="0.75">
      <c r="A33" s="106">
        <v>2.8</v>
      </c>
      <c r="B33" s="108" t="s">
        <v>92</v>
      </c>
      <c r="C33" s="97" t="s">
        <v>27</v>
      </c>
      <c r="D33" s="97">
        <v>2.75</v>
      </c>
      <c r="E33" s="103"/>
      <c r="F33" s="104"/>
    </row>
    <row r="34" spans="1:6" customFormat="1" ht="29.5" x14ac:dyDescent="0.75">
      <c r="A34" s="106">
        <v>2.9</v>
      </c>
      <c r="B34" s="101" t="s">
        <v>93</v>
      </c>
      <c r="C34" s="97" t="s">
        <v>94</v>
      </c>
      <c r="D34" s="97">
        <v>0.23</v>
      </c>
      <c r="E34" s="103"/>
      <c r="F34" s="104"/>
    </row>
    <row r="35" spans="1:6" customFormat="1" ht="15.5" thickBot="1" x14ac:dyDescent="0.9">
      <c r="A35" s="109"/>
      <c r="B35" s="110" t="s">
        <v>95</v>
      </c>
      <c r="C35" s="111"/>
      <c r="D35" s="111"/>
      <c r="E35" s="112"/>
      <c r="F35" s="113"/>
    </row>
    <row r="36" spans="1:6" customFormat="1" ht="14.75" x14ac:dyDescent="0.75">
      <c r="A36" s="114"/>
      <c r="B36" s="1"/>
      <c r="C36" s="115"/>
      <c r="D36" s="115"/>
      <c r="E36" s="116"/>
      <c r="F36" s="116"/>
    </row>
    <row r="37" spans="1:6" customFormat="1" ht="14.75" x14ac:dyDescent="0.75">
      <c r="A37" s="117" t="s">
        <v>96</v>
      </c>
      <c r="B37" t="s">
        <v>97</v>
      </c>
      <c r="C37" s="115"/>
      <c r="D37" s="115"/>
      <c r="E37" s="116"/>
      <c r="F37" s="116"/>
    </row>
    <row r="38" spans="1:6" customFormat="1" ht="14.75" x14ac:dyDescent="0.75">
      <c r="A38" s="114"/>
      <c r="C38" s="115"/>
      <c r="D38" s="115"/>
      <c r="E38" s="116"/>
      <c r="F38" s="116"/>
    </row>
    <row r="39" spans="1:6" s="120" customFormat="1" x14ac:dyDescent="0.8">
      <c r="A39" s="117"/>
      <c r="B39" s="118" t="s">
        <v>98</v>
      </c>
      <c r="C39" s="94"/>
      <c r="D39" s="94"/>
      <c r="E39" s="119"/>
      <c r="F39" s="119"/>
    </row>
    <row r="40" spans="1:6" s="120" customFormat="1" ht="14.75" x14ac:dyDescent="0.75">
      <c r="A40" s="117" t="s">
        <v>99</v>
      </c>
      <c r="B40" s="1" t="s">
        <v>100</v>
      </c>
      <c r="C40" s="94"/>
      <c r="D40" s="94"/>
      <c r="E40" s="119"/>
      <c r="F40" s="119"/>
    </row>
    <row r="41" spans="1:6" s="120" customFormat="1" ht="14.75" x14ac:dyDescent="0.75">
      <c r="A41" s="117"/>
      <c r="B41" s="1" t="s">
        <v>101</v>
      </c>
      <c r="C41" s="94"/>
      <c r="D41" s="94"/>
      <c r="E41" s="119"/>
      <c r="F41" s="119"/>
    </row>
    <row r="42" spans="1:6" customFormat="1" ht="14.75" x14ac:dyDescent="0.75">
      <c r="A42" s="114"/>
      <c r="B42" s="1"/>
      <c r="C42" s="115"/>
      <c r="D42" s="115"/>
      <c r="E42" s="116"/>
      <c r="F42" s="116"/>
    </row>
    <row r="43" spans="1:6" customFormat="1" ht="14.75" x14ac:dyDescent="0.75">
      <c r="A43" s="114"/>
      <c r="B43" s="1"/>
      <c r="C43" s="115"/>
      <c r="D43" s="115"/>
      <c r="E43" s="116"/>
      <c r="F43" s="116"/>
    </row>
    <row r="44" spans="1:6" customFormat="1" ht="14.75" x14ac:dyDescent="0.75">
      <c r="A44" s="114"/>
      <c r="B44" s="1"/>
      <c r="C44" s="115"/>
      <c r="D44" s="115"/>
      <c r="E44" s="116"/>
      <c r="F44" s="116"/>
    </row>
    <row r="45" spans="1:6" customFormat="1" ht="14.75" x14ac:dyDescent="0.75">
      <c r="A45" s="114"/>
      <c r="B45" s="1"/>
      <c r="C45" s="115"/>
      <c r="D45" s="115"/>
      <c r="E45" s="116"/>
      <c r="F45" s="116"/>
    </row>
    <row r="46" spans="1:6" customFormat="1" ht="14.75" x14ac:dyDescent="0.75">
      <c r="A46" s="114"/>
      <c r="B46" s="1"/>
      <c r="C46" s="115"/>
      <c r="D46" s="115"/>
      <c r="E46" s="116"/>
      <c r="F46" s="116"/>
    </row>
    <row r="47" spans="1:6" customFormat="1" ht="14.75" x14ac:dyDescent="0.75">
      <c r="A47" s="114"/>
      <c r="B47" s="1"/>
      <c r="C47" s="115"/>
      <c r="D47" s="115"/>
      <c r="E47" s="116"/>
      <c r="F47" s="116"/>
    </row>
    <row r="48" spans="1:6" customFormat="1" ht="14.75" x14ac:dyDescent="0.75">
      <c r="A48" s="114"/>
      <c r="B48" s="1"/>
      <c r="C48" s="115"/>
      <c r="D48" s="115"/>
      <c r="E48" s="116"/>
      <c r="F48" s="116"/>
    </row>
    <row r="49" spans="1:6" customFormat="1" ht="14.75" x14ac:dyDescent="0.75">
      <c r="A49" s="114"/>
      <c r="B49" s="1"/>
      <c r="C49" s="115"/>
      <c r="D49" s="115"/>
      <c r="E49" s="116"/>
      <c r="F49" s="116"/>
    </row>
    <row r="50" spans="1:6" customFormat="1" ht="14.75" x14ac:dyDescent="0.75">
      <c r="A50" s="114"/>
      <c r="B50" s="1"/>
      <c r="C50" s="115"/>
      <c r="D50" s="115"/>
      <c r="E50" s="116"/>
      <c r="F50" s="116"/>
    </row>
    <row r="51" spans="1:6" customFormat="1" ht="14.75" x14ac:dyDescent="0.75">
      <c r="A51" s="114"/>
      <c r="B51" s="1"/>
      <c r="C51" s="115"/>
      <c r="D51" s="115"/>
      <c r="E51" s="116"/>
      <c r="F51" s="116"/>
    </row>
    <row r="52" spans="1:6" customFormat="1" ht="14.75" x14ac:dyDescent="0.75">
      <c r="A52" s="114"/>
      <c r="B52" s="1"/>
      <c r="C52" s="115"/>
      <c r="D52" s="115"/>
      <c r="E52" s="116"/>
      <c r="F52" s="116"/>
    </row>
    <row r="53" spans="1:6" customFormat="1" ht="14.75" x14ac:dyDescent="0.75">
      <c r="A53" s="114"/>
      <c r="B53" s="1"/>
      <c r="C53" s="115"/>
      <c r="D53" s="115"/>
      <c r="E53" s="116"/>
      <c r="F53" s="116"/>
    </row>
    <row r="54" spans="1:6" customFormat="1" ht="14.75" x14ac:dyDescent="0.75">
      <c r="A54" s="114"/>
      <c r="B54" s="1"/>
      <c r="C54" s="115"/>
      <c r="D54" s="115"/>
      <c r="E54" s="116"/>
      <c r="F54" s="116"/>
    </row>
    <row r="55" spans="1:6" customFormat="1" ht="14.75" x14ac:dyDescent="0.75">
      <c r="A55" s="114"/>
      <c r="B55" s="1"/>
      <c r="C55" s="115"/>
      <c r="D55" s="115"/>
      <c r="E55" s="116"/>
      <c r="F55" s="116"/>
    </row>
    <row r="56" spans="1:6" customFormat="1" ht="14.75" x14ac:dyDescent="0.75">
      <c r="A56" s="114"/>
      <c r="B56" s="1"/>
      <c r="C56" s="115"/>
      <c r="D56" s="115"/>
      <c r="E56" s="116"/>
      <c r="F56" s="116"/>
    </row>
    <row r="57" spans="1:6" customFormat="1" ht="14.75" x14ac:dyDescent="0.75">
      <c r="A57" s="114"/>
      <c r="B57" s="1"/>
      <c r="C57" s="115"/>
      <c r="D57" s="115"/>
      <c r="E57" s="116"/>
      <c r="F57" s="116"/>
    </row>
    <row r="58" spans="1:6" customFormat="1" ht="14.75" x14ac:dyDescent="0.75">
      <c r="A58" s="114"/>
      <c r="B58" s="1"/>
      <c r="C58" s="115"/>
      <c r="D58" s="115"/>
      <c r="E58" s="116"/>
      <c r="F58" s="116"/>
    </row>
    <row r="59" spans="1:6" customFormat="1" ht="14.75" x14ac:dyDescent="0.75">
      <c r="A59" s="114"/>
      <c r="B59" s="1"/>
      <c r="C59" s="115"/>
      <c r="D59" s="115"/>
      <c r="E59" s="116"/>
      <c r="F59" s="116"/>
    </row>
    <row r="60" spans="1:6" customFormat="1" ht="14.75" x14ac:dyDescent="0.75">
      <c r="A60" s="114"/>
      <c r="B60" s="1"/>
      <c r="C60" s="115"/>
      <c r="D60" s="115"/>
      <c r="E60" s="116"/>
      <c r="F60" s="116"/>
    </row>
    <row r="61" spans="1:6" customFormat="1" ht="14.75" x14ac:dyDescent="0.75">
      <c r="A61" s="114"/>
      <c r="B61" s="1"/>
      <c r="C61" s="115"/>
      <c r="D61" s="115"/>
      <c r="E61" s="116"/>
      <c r="F61" s="116"/>
    </row>
    <row r="62" spans="1:6" customFormat="1" ht="14.75" x14ac:dyDescent="0.75">
      <c r="A62" s="114"/>
      <c r="B62" s="1"/>
      <c r="C62" s="115"/>
      <c r="D62" s="115"/>
      <c r="E62" s="116"/>
      <c r="F62" s="116"/>
    </row>
    <row r="63" spans="1:6" customFormat="1" ht="14.75" x14ac:dyDescent="0.75">
      <c r="A63" s="114"/>
      <c r="B63" s="1"/>
      <c r="C63" s="115"/>
      <c r="D63" s="115"/>
      <c r="E63" s="116"/>
      <c r="F63" s="116"/>
    </row>
    <row r="64" spans="1:6" customFormat="1" ht="14.75" x14ac:dyDescent="0.75">
      <c r="A64" s="114"/>
      <c r="B64" s="1"/>
      <c r="C64" s="115"/>
      <c r="D64" s="115"/>
      <c r="E64" s="116"/>
      <c r="F64" s="116"/>
    </row>
    <row r="65" spans="1:6" customFormat="1" ht="14.75" x14ac:dyDescent="0.75">
      <c r="A65" s="114"/>
      <c r="B65" s="1"/>
      <c r="C65" s="115"/>
      <c r="D65" s="115"/>
      <c r="E65" s="116"/>
      <c r="F65" s="116"/>
    </row>
    <row r="66" spans="1:6" customFormat="1" ht="14.75" x14ac:dyDescent="0.75">
      <c r="A66" s="114"/>
      <c r="B66" s="1"/>
      <c r="C66" s="115"/>
      <c r="D66" s="115"/>
      <c r="E66" s="116"/>
      <c r="F66" s="116"/>
    </row>
    <row r="67" spans="1:6" customFormat="1" ht="14.75" x14ac:dyDescent="0.75">
      <c r="A67" s="114"/>
      <c r="B67" s="1"/>
      <c r="C67" s="115"/>
      <c r="D67" s="115"/>
      <c r="E67" s="116"/>
      <c r="F67" s="116"/>
    </row>
    <row r="68" spans="1:6" customFormat="1" ht="14.75" x14ac:dyDescent="0.75">
      <c r="A68" s="114"/>
      <c r="B68" s="1"/>
      <c r="C68" s="115"/>
      <c r="D68" s="115"/>
      <c r="E68" s="116"/>
      <c r="F68" s="116"/>
    </row>
    <row r="69" spans="1:6" customFormat="1" ht="14.75" x14ac:dyDescent="0.75">
      <c r="A69" s="114"/>
      <c r="B69" s="1"/>
      <c r="C69" s="115"/>
      <c r="D69" s="115"/>
      <c r="E69" s="116"/>
      <c r="F69" s="116"/>
    </row>
    <row r="70" spans="1:6" customFormat="1" ht="14.75" x14ac:dyDescent="0.75">
      <c r="A70" s="114"/>
      <c r="B70" s="1"/>
      <c r="C70" s="115"/>
      <c r="D70" s="115"/>
      <c r="E70" s="116"/>
      <c r="F70" s="116"/>
    </row>
    <row r="71" spans="1:6" customFormat="1" ht="14.75" x14ac:dyDescent="0.75">
      <c r="A71" s="114"/>
      <c r="B71" s="1"/>
      <c r="C71" s="115"/>
      <c r="D71" s="115"/>
      <c r="E71" s="116"/>
      <c r="F71" s="116"/>
    </row>
    <row r="72" spans="1:6" customFormat="1" ht="14.75" x14ac:dyDescent="0.75">
      <c r="A72" s="114"/>
      <c r="B72" s="1"/>
      <c r="C72" s="115"/>
      <c r="D72" s="115"/>
      <c r="E72" s="116"/>
      <c r="F72" s="116"/>
    </row>
    <row r="73" spans="1:6" customFormat="1" ht="14.75" x14ac:dyDescent="0.75">
      <c r="A73" s="114"/>
      <c r="B73" s="1"/>
      <c r="C73" s="115"/>
      <c r="D73" s="115"/>
      <c r="E73" s="116"/>
      <c r="F73" s="116"/>
    </row>
    <row r="74" spans="1:6" customFormat="1" ht="14.75" x14ac:dyDescent="0.75">
      <c r="A74" s="114"/>
      <c r="B74" s="1"/>
      <c r="C74" s="115"/>
      <c r="D74" s="115"/>
      <c r="E74" s="116"/>
      <c r="F74" s="116"/>
    </row>
    <row r="75" spans="1:6" customFormat="1" ht="14.75" x14ac:dyDescent="0.75">
      <c r="A75" s="114"/>
      <c r="B75" s="1"/>
      <c r="C75" s="115"/>
      <c r="D75" s="115"/>
      <c r="E75" s="116"/>
      <c r="F75" s="116"/>
    </row>
    <row r="76" spans="1:6" customFormat="1" ht="14.75" x14ac:dyDescent="0.75">
      <c r="A76" s="114"/>
      <c r="B76" s="1"/>
      <c r="C76" s="115"/>
      <c r="D76" s="115"/>
      <c r="E76" s="116"/>
      <c r="F76" s="116"/>
    </row>
    <row r="77" spans="1:6" s="1" customFormat="1" ht="14.75" x14ac:dyDescent="0.75">
      <c r="C77" s="121"/>
    </row>
    <row r="78" spans="1:6" s="1" customFormat="1" ht="14.75" x14ac:dyDescent="0.75">
      <c r="B78" s="122" t="s">
        <v>102</v>
      </c>
      <c r="C78" s="121"/>
    </row>
    <row r="79" spans="1:6" s="1" customFormat="1" ht="14.75" x14ac:dyDescent="0.75">
      <c r="C79" s="121"/>
    </row>
    <row r="80" spans="1:6" s="1" customFormat="1" ht="14.75" x14ac:dyDescent="0.75">
      <c r="C80" s="121"/>
    </row>
    <row r="81" spans="3:3" s="1" customFormat="1" ht="14.75" x14ac:dyDescent="0.75">
      <c r="C81" s="121"/>
    </row>
    <row r="82" spans="3:3" s="1" customFormat="1" ht="14.75" x14ac:dyDescent="0.75">
      <c r="C82" s="121"/>
    </row>
    <row r="83" spans="3:3" s="1" customFormat="1" ht="14.75" x14ac:dyDescent="0.75">
      <c r="C83" s="121"/>
    </row>
    <row r="84" spans="3:3" s="1" customFormat="1" ht="14.75" x14ac:dyDescent="0.75">
      <c r="C84" s="121"/>
    </row>
    <row r="85" spans="3:3" s="1" customFormat="1" ht="14.75" x14ac:dyDescent="0.75">
      <c r="C85" s="121"/>
    </row>
    <row r="86" spans="3:3" s="1" customFormat="1" ht="14.75" x14ac:dyDescent="0.75">
      <c r="C86" s="121"/>
    </row>
    <row r="87" spans="3:3" s="1" customFormat="1" ht="14.75" x14ac:dyDescent="0.75">
      <c r="C87" s="121"/>
    </row>
    <row r="88" spans="3:3" s="1" customFormat="1" ht="14.75" x14ac:dyDescent="0.75">
      <c r="C88" s="121"/>
    </row>
    <row r="89" spans="3:3" s="1" customFormat="1" ht="14.75" x14ac:dyDescent="0.75">
      <c r="C89" s="121"/>
    </row>
    <row r="90" spans="3:3" s="1" customFormat="1" ht="14.75" x14ac:dyDescent="0.75">
      <c r="C90" s="121"/>
    </row>
    <row r="91" spans="3:3" s="1" customFormat="1" ht="14.75" x14ac:dyDescent="0.75">
      <c r="C91" s="121"/>
    </row>
    <row r="92" spans="3:3" s="1" customFormat="1" ht="14.75" x14ac:dyDescent="0.75">
      <c r="C92" s="121"/>
    </row>
    <row r="93" spans="3:3" s="1" customFormat="1" ht="14.75" x14ac:dyDescent="0.75">
      <c r="C93" s="121"/>
    </row>
    <row r="94" spans="3:3" s="1" customFormat="1" ht="14.75" x14ac:dyDescent="0.75">
      <c r="C94" s="121"/>
    </row>
    <row r="95" spans="3:3" s="1" customFormat="1" ht="14.75" x14ac:dyDescent="0.75">
      <c r="C95" s="121"/>
    </row>
    <row r="96" spans="3:3" s="1" customFormat="1" ht="14.75" x14ac:dyDescent="0.75">
      <c r="C96" s="121"/>
    </row>
    <row r="97" spans="1:6" s="1" customFormat="1" ht="14.75" x14ac:dyDescent="0.75">
      <c r="C97" s="121"/>
    </row>
    <row r="98" spans="1:6" s="1" customFormat="1" ht="14.75" x14ac:dyDescent="0.75">
      <c r="C98" s="121"/>
    </row>
    <row r="99" spans="1:6" s="1" customFormat="1" ht="14.75" x14ac:dyDescent="0.75">
      <c r="C99" s="121"/>
    </row>
    <row r="100" spans="1:6" s="1" customFormat="1" ht="14.75" x14ac:dyDescent="0.75">
      <c r="C100" s="121"/>
    </row>
    <row r="101" spans="1:6" s="1" customFormat="1" ht="14.75" x14ac:dyDescent="0.75">
      <c r="C101" s="121"/>
    </row>
    <row r="102" spans="1:6" s="1" customFormat="1" ht="14.75" x14ac:dyDescent="0.75">
      <c r="C102" s="121"/>
    </row>
    <row r="103" spans="1:6" s="1" customFormat="1" ht="14.75" x14ac:dyDescent="0.75">
      <c r="C103" s="121"/>
    </row>
    <row r="104" spans="1:6" s="1" customFormat="1" ht="14.75" x14ac:dyDescent="0.75">
      <c r="C104" s="121"/>
    </row>
    <row r="105" spans="1:6" s="1" customFormat="1" ht="14.75" x14ac:dyDescent="0.75">
      <c r="C105" s="121"/>
    </row>
    <row r="106" spans="1:6" s="1" customFormat="1" ht="14.75" x14ac:dyDescent="0.75">
      <c r="C106" s="121"/>
    </row>
    <row r="107" spans="1:6" s="1" customFormat="1" ht="14.75" x14ac:dyDescent="0.75">
      <c r="C107" s="121"/>
    </row>
    <row r="108" spans="1:6" s="1" customFormat="1" ht="14.75" x14ac:dyDescent="0.75">
      <c r="C108" s="121"/>
    </row>
    <row r="109" spans="1:6" s="1" customFormat="1" ht="14.75" x14ac:dyDescent="0.75">
      <c r="C109" s="121"/>
    </row>
    <row r="110" spans="1:6" s="120" customFormat="1" ht="21" x14ac:dyDescent="1">
      <c r="A110" s="123">
        <v>2</v>
      </c>
      <c r="B110" s="124" t="s">
        <v>103</v>
      </c>
      <c r="C110" s="94"/>
      <c r="D110" s="94"/>
      <c r="E110" s="119"/>
      <c r="F110" s="119"/>
    </row>
    <row r="111" spans="1:6" s="120" customFormat="1" ht="14.75" x14ac:dyDescent="0.75">
      <c r="A111" s="120" t="s">
        <v>53</v>
      </c>
      <c r="B111" s="122"/>
      <c r="C111" s="94"/>
      <c r="D111" s="94"/>
      <c r="E111" s="119"/>
      <c r="F111" s="119"/>
    </row>
    <row r="112" spans="1:6" customFormat="1" ht="14.75" x14ac:dyDescent="0.75">
      <c r="A112" s="117" t="s">
        <v>104</v>
      </c>
      <c r="B112" t="s">
        <v>105</v>
      </c>
      <c r="C112" s="115"/>
      <c r="D112" s="115"/>
      <c r="E112" s="116"/>
      <c r="F112" s="116"/>
    </row>
    <row r="113" spans="1:8" customFormat="1" ht="15.5" thickBot="1" x14ac:dyDescent="0.9">
      <c r="A113" s="114"/>
      <c r="E113" s="116"/>
      <c r="F113" s="116"/>
    </row>
    <row r="114" spans="1:8" customFormat="1" ht="32" x14ac:dyDescent="0.75">
      <c r="A114" s="125" t="s">
        <v>55</v>
      </c>
      <c r="B114" s="126" t="s">
        <v>44</v>
      </c>
      <c r="C114" s="127" t="s">
        <v>66</v>
      </c>
      <c r="D114" s="127" t="s">
        <v>4</v>
      </c>
      <c r="E114" s="128" t="s">
        <v>106</v>
      </c>
      <c r="F114" s="129" t="s">
        <v>107</v>
      </c>
    </row>
    <row r="115" spans="1:8" s="135" customFormat="1" ht="18.5" x14ac:dyDescent="0.9">
      <c r="A115" s="130" t="s">
        <v>40</v>
      </c>
      <c r="B115" s="131" t="s">
        <v>108</v>
      </c>
      <c r="C115" s="132"/>
      <c r="D115" s="132"/>
      <c r="E115" s="133"/>
      <c r="F115" s="134"/>
    </row>
    <row r="116" spans="1:8" customFormat="1" ht="14.75" x14ac:dyDescent="0.75">
      <c r="A116" s="95">
        <v>1</v>
      </c>
      <c r="B116" s="136" t="s">
        <v>109</v>
      </c>
      <c r="C116" s="137"/>
      <c r="D116" s="137"/>
      <c r="E116" s="138"/>
      <c r="F116" s="99"/>
    </row>
    <row r="117" spans="1:8" customFormat="1" ht="14.75" x14ac:dyDescent="0.75">
      <c r="A117" s="100">
        <v>1.1000000000000001</v>
      </c>
      <c r="B117" s="101" t="s">
        <v>110</v>
      </c>
      <c r="C117" s="107" t="s">
        <v>71</v>
      </c>
      <c r="D117" s="97">
        <v>1</v>
      </c>
      <c r="E117" s="139"/>
      <c r="F117" s="104"/>
    </row>
    <row r="118" spans="1:8" customFormat="1" ht="14.75" x14ac:dyDescent="0.75">
      <c r="A118" s="100">
        <v>1.2</v>
      </c>
      <c r="B118" s="108" t="s">
        <v>111</v>
      </c>
      <c r="C118" s="97" t="s">
        <v>79</v>
      </c>
      <c r="D118" s="97">
        <v>3.24</v>
      </c>
      <c r="E118" s="139"/>
      <c r="F118" s="104"/>
    </row>
    <row r="119" spans="1:8" customFormat="1" ht="14.75" x14ac:dyDescent="0.75">
      <c r="A119" s="100">
        <v>1.3</v>
      </c>
      <c r="B119" s="108" t="s">
        <v>112</v>
      </c>
      <c r="C119" s="97" t="s">
        <v>73</v>
      </c>
      <c r="D119" s="105">
        <v>0.49</v>
      </c>
      <c r="E119" s="139"/>
      <c r="F119" s="104"/>
    </row>
    <row r="120" spans="1:8" customFormat="1" ht="14.75" x14ac:dyDescent="0.75">
      <c r="A120" s="100">
        <v>1.4</v>
      </c>
      <c r="B120" s="101" t="s">
        <v>113</v>
      </c>
      <c r="C120" s="97" t="s">
        <v>73</v>
      </c>
      <c r="D120" s="97">
        <f>2*2*0.5</f>
        <v>2</v>
      </c>
      <c r="E120" s="139"/>
      <c r="F120" s="104"/>
      <c r="H120" s="116"/>
    </row>
    <row r="121" spans="1:8" customFormat="1" ht="29.5" x14ac:dyDescent="0.75">
      <c r="A121" s="140">
        <v>1.5</v>
      </c>
      <c r="B121" s="141" t="s">
        <v>114</v>
      </c>
      <c r="C121" s="142" t="s">
        <v>115</v>
      </c>
      <c r="D121" s="142">
        <v>2</v>
      </c>
      <c r="E121" s="139"/>
      <c r="F121" s="104"/>
    </row>
    <row r="122" spans="1:8" customFormat="1" ht="14.75" x14ac:dyDescent="0.75">
      <c r="A122" s="95">
        <v>2</v>
      </c>
      <c r="B122" s="96" t="s">
        <v>116</v>
      </c>
      <c r="C122" s="97"/>
      <c r="D122" s="97"/>
      <c r="E122" s="139"/>
      <c r="F122" s="104"/>
    </row>
    <row r="123" spans="1:8" customFormat="1" ht="14.75" x14ac:dyDescent="0.75">
      <c r="A123" s="100">
        <v>2.1</v>
      </c>
      <c r="B123" s="143" t="s">
        <v>117</v>
      </c>
      <c r="C123" s="97"/>
      <c r="D123" s="97"/>
      <c r="E123" s="139"/>
      <c r="F123" s="104"/>
    </row>
    <row r="124" spans="1:8" customFormat="1" ht="29.5" x14ac:dyDescent="0.75">
      <c r="A124" s="100">
        <v>2.2000000000000002</v>
      </c>
      <c r="B124" s="143" t="s">
        <v>118</v>
      </c>
      <c r="C124" s="97" t="s">
        <v>73</v>
      </c>
      <c r="D124" s="97">
        <f>2*2*0.15</f>
        <v>0.6</v>
      </c>
      <c r="E124" s="139"/>
      <c r="F124" s="104"/>
    </row>
    <row r="125" spans="1:8" customFormat="1" ht="14.75" x14ac:dyDescent="0.75">
      <c r="A125" s="100">
        <v>2.2999999999999998</v>
      </c>
      <c r="B125" s="143" t="s">
        <v>119</v>
      </c>
      <c r="C125" s="107" t="s">
        <v>86</v>
      </c>
      <c r="D125" s="97">
        <f>((2/0.2)+1)*2*2*0.395</f>
        <v>17.380000000000003</v>
      </c>
      <c r="E125" s="139"/>
      <c r="F125" s="104"/>
    </row>
    <row r="126" spans="1:8" customFormat="1" ht="29.5" x14ac:dyDescent="0.75">
      <c r="A126" s="100">
        <v>2.4</v>
      </c>
      <c r="B126" s="101" t="s">
        <v>120</v>
      </c>
      <c r="C126" s="107" t="s">
        <v>71</v>
      </c>
      <c r="D126" s="97">
        <v>1</v>
      </c>
      <c r="E126" s="139"/>
      <c r="F126" s="104"/>
    </row>
    <row r="127" spans="1:8" customFormat="1" ht="14.75" x14ac:dyDescent="0.75">
      <c r="A127" s="100">
        <v>2.5</v>
      </c>
      <c r="B127" s="101" t="s">
        <v>121</v>
      </c>
      <c r="C127" s="107" t="s">
        <v>71</v>
      </c>
      <c r="D127" s="97">
        <v>1</v>
      </c>
      <c r="E127" s="139"/>
      <c r="F127" s="104"/>
    </row>
    <row r="128" spans="1:8" customFormat="1" ht="16.75" x14ac:dyDescent="0.75">
      <c r="A128" s="140">
        <v>2.6</v>
      </c>
      <c r="B128" s="141" t="s">
        <v>122</v>
      </c>
      <c r="C128" s="142" t="s">
        <v>123</v>
      </c>
      <c r="D128" s="142">
        <v>6</v>
      </c>
      <c r="E128" s="139"/>
      <c r="F128" s="104"/>
    </row>
    <row r="129" spans="1:6" customFormat="1" ht="14.75" x14ac:dyDescent="0.75">
      <c r="A129" s="95">
        <v>3</v>
      </c>
      <c r="B129" s="96" t="s">
        <v>124</v>
      </c>
      <c r="C129" s="97"/>
      <c r="D129" s="97"/>
      <c r="E129" s="139"/>
      <c r="F129" s="104"/>
    </row>
    <row r="130" spans="1:6" customFormat="1" ht="44.25" x14ac:dyDescent="0.75">
      <c r="A130" s="140">
        <v>3.1</v>
      </c>
      <c r="B130" s="141" t="s">
        <v>125</v>
      </c>
      <c r="C130" s="142" t="s">
        <v>91</v>
      </c>
      <c r="D130" s="142">
        <v>1</v>
      </c>
      <c r="E130" s="139"/>
      <c r="F130" s="104"/>
    </row>
    <row r="131" spans="1:6" customFormat="1" ht="44.25" x14ac:dyDescent="0.75">
      <c r="A131" s="140">
        <v>3.2</v>
      </c>
      <c r="B131" s="141" t="s">
        <v>126</v>
      </c>
      <c r="C131" s="142" t="s">
        <v>91</v>
      </c>
      <c r="D131" s="142">
        <v>1</v>
      </c>
      <c r="E131" s="139"/>
      <c r="F131" s="104"/>
    </row>
    <row r="132" spans="1:6" customFormat="1" ht="44.25" x14ac:dyDescent="0.75">
      <c r="A132" s="140">
        <v>3.3</v>
      </c>
      <c r="B132" s="141" t="s">
        <v>127</v>
      </c>
      <c r="C132" s="142" t="s">
        <v>91</v>
      </c>
      <c r="D132" s="142">
        <v>1</v>
      </c>
      <c r="E132" s="139"/>
      <c r="F132" s="104"/>
    </row>
    <row r="133" spans="1:6" customFormat="1" ht="44.25" x14ac:dyDescent="0.75">
      <c r="A133" s="100">
        <v>3.4</v>
      </c>
      <c r="B133" s="101" t="s">
        <v>128</v>
      </c>
      <c r="C133" s="107" t="s">
        <v>91</v>
      </c>
      <c r="D133" s="97">
        <v>1</v>
      </c>
      <c r="E133" s="139"/>
      <c r="F133" s="104"/>
    </row>
    <row r="134" spans="1:6" customFormat="1" ht="29.5" x14ac:dyDescent="0.75">
      <c r="A134" s="140">
        <v>3.5</v>
      </c>
      <c r="B134" s="141" t="s">
        <v>129</v>
      </c>
      <c r="C134" s="142" t="s">
        <v>91</v>
      </c>
      <c r="D134" s="142">
        <v>1</v>
      </c>
      <c r="E134" s="139"/>
      <c r="F134" s="104"/>
    </row>
    <row r="135" spans="1:6" customFormat="1" ht="29.5" x14ac:dyDescent="0.75">
      <c r="A135" s="100">
        <v>3.6</v>
      </c>
      <c r="B135" s="101" t="s">
        <v>130</v>
      </c>
      <c r="C135" s="107" t="s">
        <v>91</v>
      </c>
      <c r="D135" s="97">
        <v>1</v>
      </c>
      <c r="E135" s="139"/>
      <c r="F135" s="104"/>
    </row>
    <row r="136" spans="1:6" customFormat="1" ht="42" customHeight="1" x14ac:dyDescent="0.75">
      <c r="A136" s="100">
        <v>3.7</v>
      </c>
      <c r="B136" s="101" t="s">
        <v>131</v>
      </c>
      <c r="C136" s="107" t="s">
        <v>71</v>
      </c>
      <c r="D136" s="97">
        <v>1</v>
      </c>
      <c r="E136" s="139"/>
      <c r="F136" s="104"/>
    </row>
    <row r="137" spans="1:6" customFormat="1" ht="15.5" thickBot="1" x14ac:dyDescent="0.9">
      <c r="A137" s="109"/>
      <c r="B137" s="144" t="s">
        <v>132</v>
      </c>
      <c r="C137" s="145"/>
      <c r="D137" s="145"/>
      <c r="E137" s="146"/>
      <c r="F137" s="113"/>
    </row>
    <row r="138" spans="1:6" s="122" customFormat="1" ht="14.75" x14ac:dyDescent="0.75">
      <c r="A138" s="147" t="s">
        <v>41</v>
      </c>
      <c r="B138" s="96" t="s">
        <v>133</v>
      </c>
      <c r="C138" s="148"/>
      <c r="D138" s="96"/>
      <c r="E138" s="96"/>
      <c r="F138" s="149"/>
    </row>
    <row r="139" spans="1:6" s="1" customFormat="1" ht="14.75" x14ac:dyDescent="0.75">
      <c r="A139" s="150">
        <v>1</v>
      </c>
      <c r="B139" s="96" t="s">
        <v>69</v>
      </c>
      <c r="C139" s="151"/>
      <c r="D139" s="108"/>
      <c r="E139" s="108"/>
      <c r="F139" s="152"/>
    </row>
    <row r="140" spans="1:6" s="1" customFormat="1" ht="14.75" x14ac:dyDescent="0.75">
      <c r="A140" s="153">
        <v>1.1000000000000001</v>
      </c>
      <c r="B140" s="101" t="s">
        <v>70</v>
      </c>
      <c r="C140" s="102" t="s">
        <v>71</v>
      </c>
      <c r="D140" s="151">
        <v>1</v>
      </c>
      <c r="E140" s="103"/>
      <c r="F140" s="154"/>
    </row>
    <row r="141" spans="1:6" s="1" customFormat="1" ht="14.75" x14ac:dyDescent="0.75">
      <c r="A141" s="153">
        <v>1.2</v>
      </c>
      <c r="B141" s="101" t="s">
        <v>134</v>
      </c>
      <c r="C141" s="151" t="s">
        <v>73</v>
      </c>
      <c r="D141" s="151">
        <f>1.5*1.5*2.9</f>
        <v>6.5249999999999995</v>
      </c>
      <c r="E141" s="103"/>
      <c r="F141" s="154"/>
    </row>
    <row r="142" spans="1:6" s="1" customFormat="1" ht="14.75" x14ac:dyDescent="0.75">
      <c r="A142" s="153">
        <v>1.3</v>
      </c>
      <c r="B142" s="108" t="s">
        <v>112</v>
      </c>
      <c r="C142" s="151" t="s">
        <v>73</v>
      </c>
      <c r="D142" s="151">
        <v>5.21</v>
      </c>
      <c r="E142" s="103"/>
      <c r="F142" s="154"/>
    </row>
    <row r="143" spans="1:6" s="1" customFormat="1" ht="14.75" x14ac:dyDescent="0.75">
      <c r="A143" s="153">
        <v>1.4</v>
      </c>
      <c r="B143" s="108" t="s">
        <v>135</v>
      </c>
      <c r="C143" s="151" t="s">
        <v>73</v>
      </c>
      <c r="D143" s="151">
        <v>0.34</v>
      </c>
      <c r="E143" s="155"/>
      <c r="F143" s="154"/>
    </row>
    <row r="144" spans="1:6" s="1" customFormat="1" ht="16.75" x14ac:dyDescent="0.75">
      <c r="A144" s="153">
        <v>1.5</v>
      </c>
      <c r="B144" s="141" t="s">
        <v>136</v>
      </c>
      <c r="C144" s="156" t="s">
        <v>123</v>
      </c>
      <c r="D144" s="156">
        <v>0.34</v>
      </c>
      <c r="E144" s="155"/>
      <c r="F144" s="154"/>
    </row>
    <row r="145" spans="1:6" s="1" customFormat="1" ht="14.75" x14ac:dyDescent="0.75">
      <c r="A145" s="147">
        <v>2</v>
      </c>
      <c r="B145" s="96" t="s">
        <v>77</v>
      </c>
      <c r="C145" s="151"/>
      <c r="D145" s="108"/>
      <c r="E145" s="155"/>
      <c r="F145" s="154"/>
    </row>
    <row r="146" spans="1:6" customFormat="1" ht="44.25" x14ac:dyDescent="0.75">
      <c r="A146" s="100">
        <v>2.1</v>
      </c>
      <c r="B146" s="101" t="s">
        <v>78</v>
      </c>
      <c r="C146" s="97" t="s">
        <v>79</v>
      </c>
      <c r="D146" s="97">
        <v>27</v>
      </c>
      <c r="E146" s="103"/>
      <c r="F146" s="154"/>
    </row>
    <row r="147" spans="1:6" s="1" customFormat="1" ht="14.75" x14ac:dyDescent="0.75">
      <c r="A147" s="153">
        <v>2.2000000000000002</v>
      </c>
      <c r="B147" s="101" t="s">
        <v>137</v>
      </c>
      <c r="C147" s="151" t="s">
        <v>73</v>
      </c>
      <c r="D147" s="151">
        <v>0.17</v>
      </c>
      <c r="E147" s="155"/>
      <c r="F147" s="154"/>
    </row>
    <row r="148" spans="1:6" customFormat="1" ht="14.75" x14ac:dyDescent="0.75">
      <c r="A148" s="100">
        <v>2.2999999999999998</v>
      </c>
      <c r="B148" s="101" t="s">
        <v>80</v>
      </c>
      <c r="C148" s="97"/>
      <c r="D148" s="97"/>
      <c r="E148" s="103"/>
      <c r="F148" s="154"/>
    </row>
    <row r="149" spans="1:6" customFormat="1" ht="14.75" x14ac:dyDescent="0.75">
      <c r="A149" s="106" t="s">
        <v>81</v>
      </c>
      <c r="B149" s="101" t="s">
        <v>82</v>
      </c>
      <c r="C149" s="97" t="s">
        <v>73</v>
      </c>
      <c r="D149" s="97">
        <v>0.14000000000000001</v>
      </c>
      <c r="E149" s="103"/>
      <c r="F149" s="154"/>
    </row>
    <row r="150" spans="1:6" customFormat="1" ht="14.75" x14ac:dyDescent="0.75">
      <c r="A150" s="106" t="s">
        <v>83</v>
      </c>
      <c r="B150" s="101" t="s">
        <v>138</v>
      </c>
      <c r="C150" s="97" t="s">
        <v>73</v>
      </c>
      <c r="D150" s="105">
        <f>(1.5*1.5*0.125)-(0.5*0.65*0.15)</f>
        <v>0.23249999999999998</v>
      </c>
      <c r="E150" s="103"/>
      <c r="F150" s="154"/>
    </row>
    <row r="151" spans="1:6" customFormat="1" ht="14.75" x14ac:dyDescent="0.75">
      <c r="A151" s="106">
        <v>2.4</v>
      </c>
      <c r="B151" s="101" t="s">
        <v>85</v>
      </c>
      <c r="C151" s="107" t="s">
        <v>86</v>
      </c>
      <c r="D151" s="97">
        <v>54</v>
      </c>
      <c r="E151" s="103"/>
      <c r="F151" s="154"/>
    </row>
    <row r="152" spans="1:6" customFormat="1" ht="14.75" x14ac:dyDescent="0.75">
      <c r="A152" s="106">
        <v>2.5</v>
      </c>
      <c r="B152" s="101" t="s">
        <v>87</v>
      </c>
      <c r="C152" s="107" t="s">
        <v>86</v>
      </c>
      <c r="D152" s="97">
        <v>22</v>
      </c>
      <c r="E152" s="103"/>
      <c r="F152" s="154"/>
    </row>
    <row r="153" spans="1:6" customFormat="1" ht="44.25" x14ac:dyDescent="0.75">
      <c r="A153" s="106">
        <v>2.6</v>
      </c>
      <c r="B153" s="101" t="s">
        <v>88</v>
      </c>
      <c r="C153" s="97" t="s">
        <v>73</v>
      </c>
      <c r="D153" s="97">
        <f>0.29</f>
        <v>0.28999999999999998</v>
      </c>
      <c r="E153" s="103"/>
      <c r="F153" s="154"/>
    </row>
    <row r="154" spans="1:6" customFormat="1" ht="14.75" x14ac:dyDescent="0.75">
      <c r="A154" s="106">
        <v>2.7</v>
      </c>
      <c r="B154" s="108" t="s">
        <v>89</v>
      </c>
      <c r="C154" s="107" t="s">
        <v>86</v>
      </c>
      <c r="D154" s="97">
        <v>32</v>
      </c>
      <c r="E154" s="103"/>
      <c r="F154" s="154"/>
    </row>
    <row r="155" spans="1:6" customFormat="1" ht="29.5" x14ac:dyDescent="0.75">
      <c r="A155" s="106">
        <v>2.8</v>
      </c>
      <c r="B155" s="101" t="s">
        <v>90</v>
      </c>
      <c r="C155" s="97" t="s">
        <v>91</v>
      </c>
      <c r="D155" s="97">
        <v>1</v>
      </c>
      <c r="E155" s="103"/>
      <c r="F155" s="154"/>
    </row>
    <row r="156" spans="1:6" customFormat="1" ht="29.5" x14ac:dyDescent="0.75">
      <c r="A156" s="106">
        <v>2.9</v>
      </c>
      <c r="B156" s="101" t="s">
        <v>139</v>
      </c>
      <c r="C156" s="97" t="s">
        <v>94</v>
      </c>
      <c r="D156" s="97">
        <v>0.23</v>
      </c>
      <c r="E156" s="103"/>
      <c r="F156" s="154"/>
    </row>
    <row r="157" spans="1:6" s="122" customFormat="1" ht="15.5" thickBot="1" x14ac:dyDescent="0.9">
      <c r="A157" s="157"/>
      <c r="B157" s="144" t="s">
        <v>140</v>
      </c>
      <c r="C157" s="158"/>
      <c r="D157" s="145"/>
      <c r="E157" s="158"/>
      <c r="F157" s="159"/>
    </row>
    <row r="158" spans="1:6" s="122" customFormat="1" ht="15.5" thickBot="1" x14ac:dyDescent="0.9">
      <c r="A158" s="157"/>
      <c r="B158" s="144" t="s">
        <v>141</v>
      </c>
      <c r="C158" s="158"/>
      <c r="D158" s="145"/>
      <c r="E158" s="158"/>
      <c r="F158" s="159"/>
    </row>
    <row r="159" spans="1:6" customFormat="1" ht="14.75" x14ac:dyDescent="0.75">
      <c r="A159" s="114"/>
      <c r="E159" s="116"/>
      <c r="F159" s="116"/>
    </row>
    <row r="160" spans="1:6" s="123" customFormat="1" ht="18.5" x14ac:dyDescent="0.9">
      <c r="A160" s="160"/>
      <c r="B160" s="123" t="s">
        <v>142</v>
      </c>
      <c r="E160" s="161"/>
      <c r="F160" s="161"/>
    </row>
    <row r="161" spans="1:9" customFormat="1" ht="14.75" x14ac:dyDescent="0.75">
      <c r="A161" s="114"/>
      <c r="E161" s="116"/>
      <c r="F161" s="116"/>
    </row>
    <row r="162" spans="1:9" customFormat="1" ht="14.75" x14ac:dyDescent="0.75">
      <c r="A162" s="114"/>
      <c r="E162" s="116"/>
      <c r="F162" s="116"/>
    </row>
    <row r="163" spans="1:9" customFormat="1" ht="14.75" x14ac:dyDescent="0.75">
      <c r="A163" s="114"/>
      <c r="E163" s="116"/>
      <c r="F163" s="116"/>
    </row>
    <row r="164" spans="1:9" customFormat="1" ht="14.75" x14ac:dyDescent="0.75">
      <c r="A164" s="114"/>
      <c r="E164" s="116"/>
      <c r="F164" s="116"/>
    </row>
    <row r="165" spans="1:9" customFormat="1" ht="14.75" x14ac:dyDescent="0.75">
      <c r="A165" s="114"/>
      <c r="E165" s="116"/>
      <c r="F165" s="116"/>
    </row>
    <row r="166" spans="1:9" customFormat="1" ht="14.75" x14ac:dyDescent="0.75">
      <c r="A166" s="114"/>
      <c r="E166" s="116"/>
      <c r="F166" s="116"/>
    </row>
    <row r="167" spans="1:9" customFormat="1" ht="14.75" x14ac:dyDescent="0.75">
      <c r="A167" s="114"/>
      <c r="E167" s="116"/>
      <c r="F167" s="116"/>
    </row>
    <row r="168" spans="1:9" customFormat="1" ht="14.75" x14ac:dyDescent="0.75">
      <c r="A168" s="114"/>
      <c r="E168" s="116"/>
      <c r="F168" s="116"/>
    </row>
    <row r="169" spans="1:9" customFormat="1" ht="14.75" x14ac:dyDescent="0.75">
      <c r="A169" s="114"/>
      <c r="E169" s="116"/>
      <c r="F169" s="116"/>
    </row>
    <row r="170" spans="1:9" customFormat="1" ht="14.75" x14ac:dyDescent="0.75">
      <c r="A170" s="114"/>
      <c r="E170" s="116"/>
      <c r="F170" s="116"/>
      <c r="I170" s="116" t="e">
        <f>F158-#REF!</f>
        <v>#REF!</v>
      </c>
    </row>
    <row r="171" spans="1:9" customFormat="1" ht="14.75" x14ac:dyDescent="0.75">
      <c r="A171" s="114"/>
      <c r="E171" s="116"/>
      <c r="F171" s="116"/>
    </row>
    <row r="172" spans="1:9" customFormat="1" ht="14.75" x14ac:dyDescent="0.75">
      <c r="A172" s="114"/>
      <c r="E172" s="116"/>
      <c r="F172" s="116"/>
    </row>
    <row r="173" spans="1:9" customFormat="1" ht="14.75" x14ac:dyDescent="0.75">
      <c r="A173" s="114"/>
      <c r="E173" s="116"/>
      <c r="F173" s="116"/>
    </row>
    <row r="174" spans="1:9" customFormat="1" ht="14.75" x14ac:dyDescent="0.75">
      <c r="A174" s="114"/>
      <c r="E174" s="116"/>
      <c r="F174" s="116"/>
    </row>
    <row r="175" spans="1:9" customFormat="1" ht="14.75" x14ac:dyDescent="0.75">
      <c r="A175" s="114"/>
      <c r="E175" s="116"/>
      <c r="F175" s="116"/>
    </row>
    <row r="176" spans="1:9" customFormat="1" ht="14.75" x14ac:dyDescent="0.75">
      <c r="A176" s="114"/>
      <c r="E176" s="116"/>
      <c r="F176" s="116"/>
    </row>
    <row r="177" spans="1:6" customFormat="1" ht="14.75" x14ac:dyDescent="0.75">
      <c r="A177" s="114"/>
      <c r="E177" s="116"/>
      <c r="F177" s="116"/>
    </row>
    <row r="178" spans="1:6" customFormat="1" ht="14.75" x14ac:dyDescent="0.75">
      <c r="A178" s="114"/>
      <c r="E178" s="116"/>
      <c r="F178" s="116"/>
    </row>
    <row r="179" spans="1:6" customFormat="1" ht="14.75" x14ac:dyDescent="0.75">
      <c r="A179" s="114"/>
      <c r="E179" s="116"/>
      <c r="F179" s="116"/>
    </row>
    <row r="180" spans="1:6" customFormat="1" ht="14.75" x14ac:dyDescent="0.75">
      <c r="A180" s="114"/>
      <c r="E180" s="116"/>
      <c r="F180" s="116"/>
    </row>
    <row r="181" spans="1:6" customFormat="1" ht="14.75" x14ac:dyDescent="0.75">
      <c r="A181" s="114"/>
      <c r="E181" s="116"/>
      <c r="F181" s="116"/>
    </row>
    <row r="182" spans="1:6" customFormat="1" ht="14.75" x14ac:dyDescent="0.75">
      <c r="A182" s="114"/>
      <c r="E182" s="116"/>
      <c r="F182" s="116"/>
    </row>
    <row r="183" spans="1:6" customFormat="1" ht="14.75" x14ac:dyDescent="0.75">
      <c r="A183" s="114"/>
      <c r="E183" s="116"/>
      <c r="F183" s="116"/>
    </row>
    <row r="184" spans="1:6" customFormat="1" ht="14.75" x14ac:dyDescent="0.75">
      <c r="A184" s="114"/>
      <c r="E184" s="116"/>
      <c r="F184" s="116"/>
    </row>
    <row r="185" spans="1:6" customFormat="1" ht="14.75" x14ac:dyDescent="0.75">
      <c r="A185" s="114"/>
      <c r="E185" s="116"/>
      <c r="F185" s="116"/>
    </row>
    <row r="186" spans="1:6" customFormat="1" ht="14.75" x14ac:dyDescent="0.75">
      <c r="A186" s="114"/>
      <c r="E186" s="116"/>
      <c r="F186" s="116"/>
    </row>
    <row r="187" spans="1:6" customFormat="1" ht="14.75" x14ac:dyDescent="0.75">
      <c r="A187" s="114"/>
      <c r="E187" s="116"/>
      <c r="F187" s="116"/>
    </row>
    <row r="188" spans="1:6" customFormat="1" ht="14.75" x14ac:dyDescent="0.75">
      <c r="A188" s="114"/>
      <c r="E188" s="116"/>
      <c r="F188" s="116"/>
    </row>
    <row r="189" spans="1:6" customFormat="1" ht="14.75" x14ac:dyDescent="0.75">
      <c r="A189" s="114"/>
      <c r="E189" s="116"/>
      <c r="F189" s="116"/>
    </row>
    <row r="190" spans="1:6" customFormat="1" ht="14.75" x14ac:dyDescent="0.75">
      <c r="A190" s="114"/>
      <c r="E190" s="116"/>
      <c r="F190" s="116"/>
    </row>
    <row r="191" spans="1:6" customFormat="1" ht="14.75" x14ac:dyDescent="0.75">
      <c r="A191" s="114"/>
      <c r="E191" s="116"/>
      <c r="F191" s="116"/>
    </row>
    <row r="192" spans="1:6" s="1" customFormat="1" ht="18.5" x14ac:dyDescent="0.9">
      <c r="B192" s="162" t="s">
        <v>143</v>
      </c>
      <c r="C192" s="121"/>
    </row>
    <row r="193" spans="1:6" customFormat="1" ht="14.75" x14ac:dyDescent="0.75">
      <c r="A193" s="114"/>
      <c r="E193" s="116"/>
      <c r="F193" s="116"/>
    </row>
    <row r="194" spans="1:6" customFormat="1" ht="14.75" x14ac:dyDescent="0.75">
      <c r="A194" s="114"/>
      <c r="E194" s="116"/>
      <c r="F194" s="116"/>
    </row>
    <row r="195" spans="1:6" customFormat="1" ht="14.75" x14ac:dyDescent="0.75">
      <c r="A195" s="114"/>
      <c r="E195" s="116"/>
      <c r="F195" s="116"/>
    </row>
    <row r="196" spans="1:6" customFormat="1" ht="14.75" x14ac:dyDescent="0.75">
      <c r="A196" s="114"/>
      <c r="E196" s="116"/>
      <c r="F196" s="116"/>
    </row>
    <row r="197" spans="1:6" customFormat="1" ht="14.75" x14ac:dyDescent="0.75">
      <c r="A197" s="114"/>
      <c r="E197" s="116"/>
      <c r="F197" s="116"/>
    </row>
    <row r="198" spans="1:6" customFormat="1" ht="14.75" x14ac:dyDescent="0.75">
      <c r="A198" s="114"/>
      <c r="E198" s="116"/>
      <c r="F198" s="116"/>
    </row>
    <row r="199" spans="1:6" customFormat="1" ht="14.75" x14ac:dyDescent="0.75">
      <c r="A199" s="114"/>
      <c r="E199" s="116"/>
      <c r="F199" s="116"/>
    </row>
    <row r="200" spans="1:6" customFormat="1" ht="14.75" x14ac:dyDescent="0.75">
      <c r="A200" s="114"/>
      <c r="E200" s="116"/>
      <c r="F200" s="116"/>
    </row>
    <row r="201" spans="1:6" customFormat="1" ht="14.75" x14ac:dyDescent="0.75">
      <c r="A201" s="114"/>
      <c r="E201" s="116"/>
      <c r="F201" s="116"/>
    </row>
    <row r="202" spans="1:6" customFormat="1" ht="14.75" x14ac:dyDescent="0.75">
      <c r="A202" s="114"/>
      <c r="E202" s="116"/>
      <c r="F202" s="116"/>
    </row>
    <row r="203" spans="1:6" customFormat="1" ht="14.75" x14ac:dyDescent="0.75">
      <c r="A203" s="114"/>
      <c r="E203" s="116"/>
      <c r="F203" s="116"/>
    </row>
    <row r="204" spans="1:6" customFormat="1" ht="14.75" x14ac:dyDescent="0.75">
      <c r="A204" s="114"/>
      <c r="E204" s="116"/>
      <c r="F204" s="116"/>
    </row>
    <row r="205" spans="1:6" customFormat="1" ht="14.75" x14ac:dyDescent="0.75">
      <c r="A205" s="114"/>
      <c r="E205" s="116"/>
      <c r="F205" s="116"/>
    </row>
    <row r="206" spans="1:6" customFormat="1" ht="14.75" x14ac:dyDescent="0.75">
      <c r="A206" s="114"/>
      <c r="E206" s="116"/>
      <c r="F206" s="116"/>
    </row>
    <row r="207" spans="1:6" customFormat="1" ht="14.75" x14ac:dyDescent="0.75">
      <c r="A207" s="114"/>
      <c r="E207" s="116"/>
      <c r="F207" s="116"/>
    </row>
    <row r="208" spans="1:6" customFormat="1" ht="14.75" x14ac:dyDescent="0.75">
      <c r="A208" s="114"/>
      <c r="E208" s="116"/>
      <c r="F208" s="116"/>
    </row>
    <row r="209" spans="1:6" customFormat="1" ht="14.75" x14ac:dyDescent="0.75">
      <c r="A209" s="114"/>
      <c r="E209" s="116"/>
      <c r="F209" s="116"/>
    </row>
    <row r="210" spans="1:6" customFormat="1" ht="14.75" x14ac:dyDescent="0.75">
      <c r="A210" s="114"/>
      <c r="E210" s="116"/>
      <c r="F210" s="116"/>
    </row>
    <row r="211" spans="1:6" customFormat="1" ht="14.75" x14ac:dyDescent="0.75">
      <c r="A211" s="114"/>
      <c r="E211" s="116"/>
      <c r="F211" s="116"/>
    </row>
    <row r="212" spans="1:6" customFormat="1" ht="14.75" x14ac:dyDescent="0.75">
      <c r="A212" s="114"/>
      <c r="E212" s="116"/>
      <c r="F212" s="116"/>
    </row>
    <row r="213" spans="1:6" customFormat="1" ht="14.75" x14ac:dyDescent="0.75">
      <c r="A213" s="114"/>
      <c r="E213" s="116"/>
      <c r="F213" s="116"/>
    </row>
    <row r="214" spans="1:6" customFormat="1" ht="14.75" x14ac:dyDescent="0.75">
      <c r="A214" s="114"/>
      <c r="E214" s="116"/>
      <c r="F214" s="116"/>
    </row>
    <row r="215" spans="1:6" customFormat="1" ht="14.75" x14ac:dyDescent="0.75">
      <c r="A215" s="114"/>
      <c r="E215" s="116"/>
      <c r="F215" s="116"/>
    </row>
    <row r="216" spans="1:6" customFormat="1" ht="14.75" x14ac:dyDescent="0.75">
      <c r="A216" s="114"/>
      <c r="E216" s="116"/>
      <c r="F216" s="116"/>
    </row>
    <row r="217" spans="1:6" customFormat="1" ht="14.75" x14ac:dyDescent="0.75">
      <c r="A217" s="114"/>
      <c r="E217" s="116"/>
      <c r="F217" s="116"/>
    </row>
    <row r="218" spans="1:6" customFormat="1" ht="14.75" x14ac:dyDescent="0.75">
      <c r="A218" s="114"/>
      <c r="E218" s="116"/>
      <c r="F218" s="116"/>
    </row>
    <row r="219" spans="1:6" customFormat="1" ht="14.75" x14ac:dyDescent="0.75">
      <c r="A219" s="114"/>
      <c r="E219" s="116"/>
      <c r="F219" s="116"/>
    </row>
    <row r="220" spans="1:6" customFormat="1" ht="14.75" x14ac:dyDescent="0.75">
      <c r="A220" s="114"/>
      <c r="E220" s="116"/>
      <c r="F220" s="116"/>
    </row>
    <row r="221" spans="1:6" customFormat="1" ht="14.75" x14ac:dyDescent="0.75">
      <c r="A221" s="114"/>
      <c r="E221" s="116"/>
      <c r="F221" s="116"/>
    </row>
    <row r="222" spans="1:6" customFormat="1" ht="14.75" x14ac:dyDescent="0.75">
      <c r="A222" s="114"/>
      <c r="E222" s="116"/>
      <c r="F222" s="116"/>
    </row>
    <row r="223" spans="1:6" customFormat="1" ht="14.75" x14ac:dyDescent="0.75">
      <c r="A223" s="114"/>
      <c r="E223" s="116"/>
      <c r="F223" s="116"/>
    </row>
    <row r="224" spans="1:6" s="1" customFormat="1" ht="18.5" x14ac:dyDescent="0.9">
      <c r="B224" s="162" t="s">
        <v>102</v>
      </c>
      <c r="C224" s="121"/>
    </row>
    <row r="225" spans="3:3" s="1" customFormat="1" ht="14.75" x14ac:dyDescent="0.75">
      <c r="C225" s="121"/>
    </row>
    <row r="226" spans="3:3" s="1" customFormat="1" ht="14.75" x14ac:dyDescent="0.75">
      <c r="C226" s="121"/>
    </row>
    <row r="227" spans="3:3" s="1" customFormat="1" ht="14.75" x14ac:dyDescent="0.75">
      <c r="C227" s="121"/>
    </row>
    <row r="228" spans="3:3" s="1" customFormat="1" ht="14.75" x14ac:dyDescent="0.75">
      <c r="C228" s="121"/>
    </row>
    <row r="229" spans="3:3" s="1" customFormat="1" ht="14.75" x14ac:dyDescent="0.75">
      <c r="C229" s="121"/>
    </row>
    <row r="230" spans="3:3" s="1" customFormat="1" ht="14.75" x14ac:dyDescent="0.75">
      <c r="C230" s="121"/>
    </row>
    <row r="231" spans="3:3" s="1" customFormat="1" ht="14.75" x14ac:dyDescent="0.75">
      <c r="C231" s="121"/>
    </row>
    <row r="232" spans="3:3" s="1" customFormat="1" ht="14.75" x14ac:dyDescent="0.75">
      <c r="C232" s="121"/>
    </row>
    <row r="233" spans="3:3" s="1" customFormat="1" ht="14.75" x14ac:dyDescent="0.75">
      <c r="C233" s="121"/>
    </row>
    <row r="234" spans="3:3" s="1" customFormat="1" ht="14.75" x14ac:dyDescent="0.75">
      <c r="C234" s="121"/>
    </row>
    <row r="235" spans="3:3" s="1" customFormat="1" ht="14.75" x14ac:dyDescent="0.75">
      <c r="C235" s="121"/>
    </row>
    <row r="236" spans="3:3" s="1" customFormat="1" ht="14.75" x14ac:dyDescent="0.75">
      <c r="C236" s="121"/>
    </row>
    <row r="237" spans="3:3" s="1" customFormat="1" ht="14.75" x14ac:dyDescent="0.75">
      <c r="C237" s="121"/>
    </row>
    <row r="238" spans="3:3" s="1" customFormat="1" ht="14.75" x14ac:dyDescent="0.75">
      <c r="C238" s="121"/>
    </row>
    <row r="239" spans="3:3" s="1" customFormat="1" ht="14.75" x14ac:dyDescent="0.75">
      <c r="C239" s="121"/>
    </row>
    <row r="240" spans="3:3" s="1" customFormat="1" ht="14.75" x14ac:dyDescent="0.75">
      <c r="C240" s="121"/>
    </row>
    <row r="241" spans="3:3" s="1" customFormat="1" ht="14.75" x14ac:dyDescent="0.75">
      <c r="C241" s="121"/>
    </row>
    <row r="242" spans="3:3" s="1" customFormat="1" ht="14.75" x14ac:dyDescent="0.75">
      <c r="C242" s="121"/>
    </row>
    <row r="243" spans="3:3" s="1" customFormat="1" ht="14.75" x14ac:dyDescent="0.75">
      <c r="C243" s="121"/>
    </row>
    <row r="244" spans="3:3" s="1" customFormat="1" ht="14.75" x14ac:dyDescent="0.75">
      <c r="C244" s="121"/>
    </row>
    <row r="245" spans="3:3" s="1" customFormat="1" ht="14.75" x14ac:dyDescent="0.75">
      <c r="C245" s="121"/>
    </row>
    <row r="246" spans="3:3" s="1" customFormat="1" ht="14.75" x14ac:dyDescent="0.75">
      <c r="C246" s="121"/>
    </row>
    <row r="247" spans="3:3" s="1" customFormat="1" ht="14.75" x14ac:dyDescent="0.75">
      <c r="C247" s="121"/>
    </row>
    <row r="248" spans="3:3" s="1" customFormat="1" ht="14.75" x14ac:dyDescent="0.75">
      <c r="C248" s="121"/>
    </row>
    <row r="249" spans="3:3" s="1" customFormat="1" ht="14.75" x14ac:dyDescent="0.75">
      <c r="C249" s="121"/>
    </row>
    <row r="250" spans="3:3" s="1" customFormat="1" ht="14.75" x14ac:dyDescent="0.75">
      <c r="C250" s="121"/>
    </row>
    <row r="251" spans="3:3" s="1" customFormat="1" ht="14.75" x14ac:dyDescent="0.75">
      <c r="C251" s="121"/>
    </row>
    <row r="252" spans="3:3" s="1" customFormat="1" ht="14.75" x14ac:dyDescent="0.75">
      <c r="C252" s="121"/>
    </row>
    <row r="253" spans="3:3" s="1" customFormat="1" ht="14.75" x14ac:dyDescent="0.75">
      <c r="C253" s="121"/>
    </row>
    <row r="254" spans="3:3" s="1" customFormat="1" ht="14.75" x14ac:dyDescent="0.75">
      <c r="C254" s="121"/>
    </row>
    <row r="255" spans="3:3" s="1" customFormat="1" ht="14.75" x14ac:dyDescent="0.75">
      <c r="C255" s="121"/>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8327F-7FD8-481F-9005-A4F140150332}">
  <dimension ref="A1:D15"/>
  <sheetViews>
    <sheetView workbookViewId="0">
      <selection activeCell="I8" sqref="I8"/>
    </sheetView>
  </sheetViews>
  <sheetFormatPr defaultRowHeight="14.75" x14ac:dyDescent="0.75"/>
  <cols>
    <col min="1" max="1" width="12.86328125" customWidth="1"/>
    <col min="2" max="2" width="42.86328125" customWidth="1"/>
    <col min="3" max="3" width="11.86328125" customWidth="1"/>
    <col min="4" max="4" width="18.54296875" customWidth="1"/>
  </cols>
  <sheetData>
    <row r="1" spans="1:4" ht="38.5" x14ac:dyDescent="1.1499999999999999">
      <c r="A1" s="31" t="s">
        <v>42</v>
      </c>
      <c r="B1" s="32" t="s">
        <v>48</v>
      </c>
      <c r="C1" s="169"/>
      <c r="D1" s="169"/>
    </row>
    <row r="2" spans="1:4" ht="19.25" x14ac:dyDescent="1.1499999999999999">
      <c r="A2" s="33" t="s">
        <v>43</v>
      </c>
      <c r="B2" s="34" t="s">
        <v>44</v>
      </c>
      <c r="C2" s="35" t="s">
        <v>45</v>
      </c>
      <c r="D2" s="36" t="s">
        <v>46</v>
      </c>
    </row>
    <row r="3" spans="1:4" ht="19.25" x14ac:dyDescent="1.1499999999999999">
      <c r="A3" s="37"/>
      <c r="B3" s="38"/>
      <c r="C3" s="39"/>
      <c r="D3" s="40"/>
    </row>
    <row r="4" spans="1:4" ht="19.25" x14ac:dyDescent="1.1499999999999999">
      <c r="A4" s="41"/>
      <c r="B4" s="42"/>
      <c r="C4" s="43"/>
      <c r="D4" s="44"/>
    </row>
    <row r="5" spans="1:4" ht="19.25" x14ac:dyDescent="1.1499999999999999">
      <c r="A5" s="41">
        <v>1</v>
      </c>
      <c r="B5" s="32" t="s">
        <v>49</v>
      </c>
      <c r="C5" s="43" t="s">
        <v>47</v>
      </c>
      <c r="D5" s="45"/>
    </row>
    <row r="6" spans="1:4" ht="19.25" x14ac:dyDescent="1.1499999999999999">
      <c r="A6" s="41"/>
      <c r="B6" s="32"/>
      <c r="C6" s="43"/>
      <c r="D6" s="45"/>
    </row>
    <row r="7" spans="1:4" ht="19.25" x14ac:dyDescent="1.1499999999999999">
      <c r="A7" s="41">
        <v>2</v>
      </c>
      <c r="B7" s="46" t="s">
        <v>50</v>
      </c>
      <c r="C7" s="43" t="s">
        <v>51</v>
      </c>
      <c r="D7" s="45"/>
    </row>
    <row r="8" spans="1:4" ht="19.25" x14ac:dyDescent="1.1499999999999999">
      <c r="A8" s="41"/>
      <c r="B8" s="32"/>
      <c r="C8" s="47"/>
      <c r="D8" s="45"/>
    </row>
    <row r="9" spans="1:4" ht="19.25" x14ac:dyDescent="1.1499999999999999">
      <c r="A9" s="48">
        <v>3</v>
      </c>
      <c r="B9" s="42" t="s">
        <v>144</v>
      </c>
      <c r="C9" s="49">
        <v>3</v>
      </c>
      <c r="D9" s="44"/>
    </row>
    <row r="10" spans="1:4" ht="19.25" x14ac:dyDescent="1.1499999999999999">
      <c r="A10" s="48"/>
      <c r="B10" s="42"/>
      <c r="C10" s="49"/>
      <c r="D10" s="44"/>
    </row>
    <row r="11" spans="1:4" ht="19.25" x14ac:dyDescent="1.1499999999999999">
      <c r="A11" s="48"/>
      <c r="B11" s="42"/>
      <c r="C11" s="43"/>
      <c r="D11" s="44"/>
    </row>
    <row r="12" spans="1:4" ht="19.25" x14ac:dyDescent="1.1499999999999999">
      <c r="A12" s="48"/>
      <c r="B12" s="42"/>
      <c r="C12" s="43"/>
      <c r="D12" s="44"/>
    </row>
    <row r="13" spans="1:4" ht="19.25" x14ac:dyDescent="1.1499999999999999">
      <c r="A13" s="41"/>
      <c r="B13" s="32"/>
      <c r="C13" s="50"/>
      <c r="D13" s="45"/>
    </row>
    <row r="14" spans="1:4" ht="20" thickBot="1" x14ac:dyDescent="1.3">
      <c r="A14" s="41"/>
      <c r="B14" s="32"/>
      <c r="C14" s="50"/>
      <c r="D14" s="45"/>
    </row>
    <row r="15" spans="1:4" ht="20" thickBot="1" x14ac:dyDescent="1.3">
      <c r="A15" s="170" t="s">
        <v>145</v>
      </c>
      <c r="B15" s="171"/>
      <c r="C15" s="51"/>
      <c r="D15" s="52">
        <f>SUM(D9,D12)</f>
        <v>0</v>
      </c>
    </row>
  </sheetData>
  <mergeCells count="2">
    <mergeCell ref="C1:D1"/>
    <mergeCell ref="A15:B1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1C573D635BCA5468BD695B99C468BF2" ma:contentTypeVersion="13" ma:contentTypeDescription="Create a new document." ma:contentTypeScope="" ma:versionID="8282589a0b99e7b3a477db37434f8155">
  <xsd:schema xmlns:xsd="http://www.w3.org/2001/XMLSchema" xmlns:xs="http://www.w3.org/2001/XMLSchema" xmlns:p="http://schemas.microsoft.com/office/2006/metadata/properties" xmlns:ns3="2bd9e360-dec4-4af0-9aed-61ba90d06f4f" xmlns:ns4="cbd5592a-bcb5-4ce4-ad72-f81ce7faf9da" targetNamespace="http://schemas.microsoft.com/office/2006/metadata/properties" ma:root="true" ma:fieldsID="5933b7f2d07e49fe9431f2400469b7f1" ns3:_="" ns4:_="">
    <xsd:import namespace="2bd9e360-dec4-4af0-9aed-61ba90d06f4f"/>
    <xsd:import namespace="cbd5592a-bcb5-4ce4-ad72-f81ce7faf9da"/>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d9e360-dec4-4af0-9aed-61ba90d06f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bd5592a-bcb5-4ce4-ad72-f81ce7faf9d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1EE3C2F-3A72-45D1-8158-A2EE8F5A05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d9e360-dec4-4af0-9aed-61ba90d06f4f"/>
    <ds:schemaRef ds:uri="cbd5592a-bcb5-4ce4-ad72-f81ce7faf9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E1B793-C7D6-4401-9EA0-B27D7A6BF1A3}">
  <ds:schemaRefs>
    <ds:schemaRef ds:uri="http://schemas.openxmlformats.org/package/2006/metadata/core-properties"/>
    <ds:schemaRef ds:uri="http://schemas.microsoft.com/office/2006/metadata/properties"/>
    <ds:schemaRef ds:uri="cbd5592a-bcb5-4ce4-ad72-f81ce7faf9da"/>
    <ds:schemaRef ds:uri="http://schemas.microsoft.com/office/2006/documentManagement/types"/>
    <ds:schemaRef ds:uri="http://purl.org/dc/terms/"/>
    <ds:schemaRef ds:uri="http://purl.org/dc/elements/1.1/"/>
    <ds:schemaRef ds:uri="http://schemas.microsoft.com/office/infopath/2007/PartnerControls"/>
    <ds:schemaRef ds:uri="2bd9e360-dec4-4af0-9aed-61ba90d06f4f"/>
    <ds:schemaRef ds:uri="http://www.w3.org/XML/1998/namespace"/>
    <ds:schemaRef ds:uri="http://purl.org/dc/dcmitype/"/>
  </ds:schemaRefs>
</ds:datastoreItem>
</file>

<file path=customXml/itemProps3.xml><?xml version="1.0" encoding="utf-8"?>
<ds:datastoreItem xmlns:ds="http://schemas.openxmlformats.org/officeDocument/2006/customXml" ds:itemID="{F38CE113-9AD1-40C3-8695-075F9A55B7F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Semi permanent VIP latrines</vt:lpstr>
      <vt:lpstr>BOQ of semi permanent Xaaxi</vt:lpstr>
      <vt:lpstr>Incinerator </vt:lpstr>
      <vt:lpstr>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ismail123</dc:creator>
  <cp:keywords/>
  <dc:description/>
  <cp:lastModifiedBy>Yahye Omer Waberi</cp:lastModifiedBy>
  <cp:revision/>
  <dcterms:created xsi:type="dcterms:W3CDTF">2021-10-13T12:00:18Z</dcterms:created>
  <dcterms:modified xsi:type="dcterms:W3CDTF">2024-10-14T10:56:58Z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0x01010091C573D635BCA5468BD695B99C468BF2</vt:lpwstr>
  </property>
</Properties>
</file>