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User\Desktop\56B391_UNHCR_2024\LUGLOOW\Lugloow Market\"/>
    </mc:Choice>
  </mc:AlternateContent>
  <xr:revisionPtr revIDLastSave="0" documentId="13_ncr:1_{BFEC0C9A-1B7F-4950-A487-CA8737CF7277}" xr6:coauthVersionLast="41" xr6:coauthVersionMax="41" xr10:uidLastSave="{00000000-0000-0000-0000-000000000000}"/>
  <bookViews>
    <workbookView xWindow="-108" yWindow="-108" windowWidth="23256" windowHeight="12456" tabRatio="574" xr2:uid="{00000000-000D-0000-FFFF-FFFF00000000}"/>
  </bookViews>
  <sheets>
    <sheet name="Market BoQ" sheetId="1" r:id="rId1"/>
  </sheets>
  <definedNames>
    <definedName name="_xlnm.Print_Area" localSheetId="0">'Market BoQ'!$A$1:$F$333</definedName>
  </definedNames>
  <calcPr calcId="191029"/>
</workbook>
</file>

<file path=xl/calcChain.xml><?xml version="1.0" encoding="utf-8"?>
<calcChain xmlns="http://schemas.openxmlformats.org/spreadsheetml/2006/main">
  <c r="D165" i="1" l="1"/>
  <c r="D59" i="1"/>
  <c r="D26" i="1"/>
  <c r="D13" i="1"/>
  <c r="D47" i="1"/>
  <c r="D35" i="1"/>
  <c r="D114" i="1"/>
  <c r="D65" i="1"/>
  <c r="D56" i="1"/>
  <c r="D50" i="1"/>
  <c r="D106" i="1" l="1"/>
  <c r="D39" i="1"/>
  <c r="D28" i="1"/>
  <c r="D15" i="1"/>
  <c r="D279" i="1" l="1"/>
  <c r="D281" i="1"/>
  <c r="D99" i="1"/>
  <c r="K293" i="1"/>
  <c r="D126" i="1"/>
  <c r="D97" i="1"/>
  <c r="D240" i="1"/>
  <c r="D128" i="1"/>
  <c r="D17" i="1"/>
  <c r="D21" i="1"/>
  <c r="D82" i="1"/>
  <c r="D6" i="1"/>
  <c r="F319" i="1" l="1"/>
  <c r="F305" i="1"/>
  <c r="F323" i="1" s="1"/>
  <c r="F321" i="1"/>
  <c r="F317" i="1" l="1"/>
  <c r="F325" i="1" s="1"/>
  <c r="F333" i="1" s="1"/>
</calcChain>
</file>

<file path=xl/sharedStrings.xml><?xml version="1.0" encoding="utf-8"?>
<sst xmlns="http://schemas.openxmlformats.org/spreadsheetml/2006/main" count="264" uniqueCount="179">
  <si>
    <t>Item</t>
  </si>
  <si>
    <t>Description</t>
  </si>
  <si>
    <t>Unit</t>
  </si>
  <si>
    <t>A</t>
  </si>
  <si>
    <t>B</t>
  </si>
  <si>
    <t>C</t>
  </si>
  <si>
    <t>D</t>
  </si>
  <si>
    <t>E</t>
  </si>
  <si>
    <t>F</t>
  </si>
  <si>
    <t>G</t>
  </si>
  <si>
    <t>Qty</t>
  </si>
  <si>
    <t>Rate</t>
  </si>
  <si>
    <t xml:space="preserve">Amount </t>
  </si>
  <si>
    <t>Excavations</t>
  </si>
  <si>
    <r>
      <t>m</t>
    </r>
    <r>
      <rPr>
        <vertAlign val="superscript"/>
        <sz val="12"/>
        <color indexed="8"/>
        <rFont val="Garamond"/>
        <family val="1"/>
      </rPr>
      <t>2</t>
    </r>
  </si>
  <si>
    <r>
      <t>m</t>
    </r>
    <r>
      <rPr>
        <vertAlign val="superscript"/>
        <sz val="12"/>
        <color indexed="8"/>
        <rFont val="Garamond"/>
        <family val="1"/>
      </rPr>
      <t>3</t>
    </r>
  </si>
  <si>
    <t>Excavate for column bases commencing from stripped level: not exceeding 1.5 m deep</t>
  </si>
  <si>
    <t>Extra over all kinds of excavations irrespective of depth for excavating in soft rock,as described</t>
  </si>
  <si>
    <t>Backfilling</t>
  </si>
  <si>
    <t>Return, fill and ram selected excavated material around foundations</t>
  </si>
  <si>
    <t>H</t>
  </si>
  <si>
    <t>Mass concrete class 15(1:3:6):in</t>
  </si>
  <si>
    <t>m2</t>
  </si>
  <si>
    <t>m</t>
  </si>
  <si>
    <t>Mesh fabric reinforcement to B.S. 4483</t>
  </si>
  <si>
    <t xml:space="preserve">Reference A142;mesh 200 x 200 mm weight 2.22kgs per square metre (measured net-no allowance made for laps); including bends, tying wire and distance blocks. Rate to include laps </t>
  </si>
  <si>
    <t>400 mm thick in foundation</t>
  </si>
  <si>
    <t>Hardcore fill</t>
  </si>
  <si>
    <t>300mm thick hardcore of approved inert material: well watered and compacted in 150 mm thick (maximum) layers</t>
  </si>
  <si>
    <t>Blinding</t>
  </si>
  <si>
    <t>50 mm Thick approved quality murram blinding to surfaces of hardcore</t>
  </si>
  <si>
    <t xml:space="preserve"> SUBSTRUCTURE CARRIED TO BILL  SUMMARY</t>
  </si>
  <si>
    <t>ELEMENT NO 2; RC SUPERSTRUCTURES</t>
  </si>
  <si>
    <t xml:space="preserve"> RC SUPERSTRUCTURE CARRIED TO BILL  SUMMARY</t>
  </si>
  <si>
    <t xml:space="preserve">ELEMENT NO. 3; WALLING </t>
  </si>
  <si>
    <t>External and Internal Walling</t>
  </si>
  <si>
    <t>Hallow conrete block walling bedded in cement and sand mortar (1:3) with minimum stone crushing strength of 2N/mm² and reinforced with hoop iron gauge 500 in every alternative course.</t>
  </si>
  <si>
    <t>WALLS CARRIED TO BILL SUMMARY</t>
  </si>
  <si>
    <t>ELEMENT NO. 4; ROOF (ALL PROVISIONAL)</t>
  </si>
  <si>
    <t>150x150mm Box gutter: fixed to fascia with and including steel flat brackets at 1500 mm (maximum) centres: holes for down pipes as necessary: closed ends</t>
  </si>
  <si>
    <t>No.</t>
  </si>
  <si>
    <t xml:space="preserve"> ROOF CARRIED TO  BILL SUMMARY</t>
  </si>
  <si>
    <t>ELEMENT NO. 5; WINDOWS</t>
  </si>
  <si>
    <t xml:space="preserve">Supply and fix the following; 50 x 50 x 2mm powder coated alumunium frames; 5 mm thick laminated tinted glass and glazing to aluminium windows with and including glazing beads and neoprene gaskets; complete with mullions, transomes and ironmongery; with PV gap; (refer to architect's details) </t>
  </si>
  <si>
    <t>Window size 1200 x 1200 mm high overall</t>
  </si>
  <si>
    <t>No</t>
  </si>
  <si>
    <t xml:space="preserve"> WINDOWS  CARRIED TO  BILL SUMMARY</t>
  </si>
  <si>
    <t>ELEMENT NO. 6; DOORS</t>
  </si>
  <si>
    <t>Mild Steel Doors</t>
  </si>
  <si>
    <t>3mm thick mild steel door, refer to Architect's details</t>
  </si>
  <si>
    <t xml:space="preserve">900 x 2100mm overall door </t>
  </si>
  <si>
    <t>GATES</t>
  </si>
  <si>
    <t xml:space="preserve"> DOORS CARRIED TO BILL SUMMARY</t>
  </si>
  <si>
    <t>ELEMENT NO. 8; FINISHES</t>
  </si>
  <si>
    <t>FLOOR FINISHES</t>
  </si>
  <si>
    <t>Supply and fix coloured ceramic floor tiles: on prepared screed (m/s): pointed in matching cement grout</t>
  </si>
  <si>
    <t>Walls and concrete surfaces internally</t>
  </si>
  <si>
    <t>Backing: 10 mm cement/sand (1:4): on masonry or concrete: wood float finished: to</t>
  </si>
  <si>
    <t>Supply and fix approved polished coloured ceramic wall  tiles; to regular pattern; bedding and  jointing in quality adhesive joints with  proprietory grouting laid on cement and sand backing  (m/s); Tenderers to allow for chamfer, corner, strips, cutting,  fixing etc ;all to Architect's approval</t>
  </si>
  <si>
    <t>CEILING FINISHES</t>
  </si>
  <si>
    <t>Plaster cornice</t>
  </si>
  <si>
    <t>75 x 70 mm high  moulded plaster cornice fixed onto  wall finish; Pudlo Code FD2 (lafarge), painted colour to manufacture's specifications; to Architects details,</t>
  </si>
  <si>
    <t>FINISHES CARRIED TO BILL SUMMARY</t>
  </si>
  <si>
    <t xml:space="preserve">MAIN WORKS SUMMARY </t>
  </si>
  <si>
    <t>Item No.</t>
  </si>
  <si>
    <t>Element</t>
  </si>
  <si>
    <t>Page No</t>
  </si>
  <si>
    <t>SUBSTRUCTURES</t>
  </si>
  <si>
    <t>MW 2/4</t>
  </si>
  <si>
    <t>RC SUPERSTRUCTURE</t>
  </si>
  <si>
    <t>MW 2/6</t>
  </si>
  <si>
    <t>WALLS</t>
  </si>
  <si>
    <t>MW 2/7</t>
  </si>
  <si>
    <t xml:space="preserve">ROOF </t>
  </si>
  <si>
    <t>MW 2/10</t>
  </si>
  <si>
    <t>WINDOWS</t>
  </si>
  <si>
    <t>MW 2/14</t>
  </si>
  <si>
    <t>DOORS</t>
  </si>
  <si>
    <t>MW 2/16</t>
  </si>
  <si>
    <t>FINISHES</t>
  </si>
  <si>
    <t>MW 2/18</t>
  </si>
  <si>
    <t>MAIN WORKS:  TOTAL CARRIED TO GRAND SUMMARY</t>
  </si>
  <si>
    <t>The following Provisional Sums are to be measured on completion and priced in accordance with the rates contained in these bills of Quantities or pro-rata thereto or deducted in the whole if not required</t>
  </si>
  <si>
    <t>Dustbin cubicles</t>
  </si>
  <si>
    <t>PC &amp; PROVISIONAL SUMS CARRIED TO SUMMARY</t>
  </si>
  <si>
    <t>TOTAL CARRIED TO SUMMARY PAGE</t>
  </si>
  <si>
    <t xml:space="preserve">ITEM </t>
  </si>
  <si>
    <t>DESCRIPTION</t>
  </si>
  <si>
    <t>UNIT</t>
  </si>
  <si>
    <t>QTY</t>
  </si>
  <si>
    <t>TOTAL</t>
  </si>
  <si>
    <t>NO.</t>
  </si>
  <si>
    <t>SANITARY FITTINGS</t>
  </si>
  <si>
    <t>NO</t>
  </si>
  <si>
    <t>LM</t>
  </si>
  <si>
    <t>300x300 deep drain channels for meat market section with</t>
  </si>
  <si>
    <t>stainless steel cover grills supported by 6mm deep angles</t>
  </si>
  <si>
    <t>the channel should slope gently and have appropriate manhole</t>
  </si>
  <si>
    <t>to connect to the septic tank</t>
  </si>
  <si>
    <t>ITEM</t>
  </si>
  <si>
    <t xml:space="preserve">AMOUNT </t>
  </si>
  <si>
    <t>GRAND SUMMARY</t>
  </si>
  <si>
    <t>BILL</t>
  </si>
  <si>
    <t>PRIME COST &amp; PROVISIONAL SUMS</t>
  </si>
  <si>
    <t>MECHANICAL WORKS</t>
  </si>
  <si>
    <t>ELECTRICAL WORKS</t>
  </si>
  <si>
    <t>TOTAL  CARRIED TO FORM OF TENDER</t>
  </si>
  <si>
    <t>Natural rubble stone walls as approved: irrugular shape : bedded and jointed in cement sand (1:3) mortar</t>
  </si>
  <si>
    <t>SepticTank</t>
  </si>
  <si>
    <t>Excavation of septic tank hall 3m long, 3m wide and  2.5m depth.</t>
  </si>
  <si>
    <t>Plain concrete in 50 mm thick blinding layer (1:3:6 mix) under the foundation wall.</t>
  </si>
  <si>
    <r>
      <t xml:space="preserve">R.C (1:2:4 Mixing ratio) slab  with two entering access of 0.20 m thick with Ø 12mm, 10mm and 8mm bars both ways at top and bottom and distanced 150mm each to other                                     </t>
    </r>
    <r>
      <rPr>
        <b/>
        <sz val="11"/>
        <color indexed="8"/>
        <rFont val="Californian FB"/>
        <family val="1"/>
      </rPr>
      <t xml:space="preserve"> N.B</t>
    </r>
    <r>
      <rPr>
        <sz val="11"/>
        <color indexed="8"/>
        <rFont val="Californian FB"/>
        <family val="1"/>
      </rPr>
      <t xml:space="preserve">                                                                                 </t>
    </r>
    <r>
      <rPr>
        <i/>
        <u/>
        <sz val="11"/>
        <color indexed="8"/>
        <rFont val="Californian FB"/>
        <family val="1"/>
      </rPr>
      <t>The slab should be kept moist and watered for a period of minimum 3 weeks and protect from sun</t>
    </r>
  </si>
  <si>
    <t>Cm</t>
  </si>
  <si>
    <t>Clear site off all vegetation including small trees, scrubs and bushes: removal of any materials dumped it spread gravel on the surface level and compacte it</t>
  </si>
  <si>
    <r>
      <t>m</t>
    </r>
    <r>
      <rPr>
        <vertAlign val="superscript"/>
        <sz val="12"/>
        <rFont val="Garamond"/>
        <family val="1"/>
      </rPr>
      <t>2</t>
    </r>
  </si>
  <si>
    <t>Excavate for foundation trenches commencing from stripped level: not exceeding 1.5 m deep</t>
  </si>
  <si>
    <t>100 mm thick  ground floor slab</t>
  </si>
  <si>
    <t xml:space="preserve">Vibrated reinforced insitu concrete class 25/20; minimum cube crushing strength of 25N/mm²; in including shuttering </t>
  </si>
  <si>
    <t>1000 gauge polythene sheet damp proof membrane</t>
  </si>
  <si>
    <t>Waterproofing </t>
  </si>
  <si>
    <t>Vibrated reinforced insitu concrete class 25/20; minimum cube crushing strength of 25N/mm² including shittering</t>
  </si>
  <si>
    <t>100mm thick suspended slab with reinforcement mesh - for counter tops slab</t>
  </si>
  <si>
    <t>Ventalation Blocks (3m*1.5m)</t>
  </si>
  <si>
    <t>200 mm Thick walls for Gable wall</t>
  </si>
  <si>
    <t xml:space="preserve">Disabled ramp </t>
  </si>
  <si>
    <t xml:space="preserve">Construct stone wall for steps at the entrances with non slipery tiles,also Construct stone wall for disabled ramps, construct 450mm stone wall below ground and 450mm above the ground, the ramp should be 1/12 gradient, and should have non slip surface. Price included sand fill, 150mm hardcore base, and 5cm concrete slab on top Type jointed and bedded in gauged mortar (1:3 </t>
  </si>
  <si>
    <t>250 x 25 mm fascia board</t>
  </si>
  <si>
    <t>Window size 800 x 800 mm high overall</t>
  </si>
  <si>
    <t>Timber Door</t>
  </si>
  <si>
    <t xml:space="preserve">  Supply and fix  solid imported wood doors ,solid wood minimum 40mm thick size900mm wide and 2.100mm height with stainless steel doorhandls locks and hinges, each door most have 3 hinges. Doors must be fitted with self closing hydrolic piston all must be comply with secure vy design and international standard. </t>
  </si>
  <si>
    <t xml:space="preserve">Supply and constuct 20 pieces of transparent sheets for the roof of the market allowing light to pass through complete with  nails, straps and secured with to the truss. </t>
  </si>
  <si>
    <t>Steel doors (0.5x0.85) on the
vegetable section</t>
  </si>
  <si>
    <t>To vegtable counter tops</t>
  </si>
  <si>
    <t>Pcs</t>
  </si>
  <si>
    <t xml:space="preserve">Furniture </t>
  </si>
  <si>
    <t>Supply and fix a flush  water closets and wash hand basins with  all necessary fittings</t>
  </si>
  <si>
    <t>PLUMBING/DRAINAGE</t>
  </si>
  <si>
    <t xml:space="preserve">Construct 600x600x600mm manhole for drainage, this include beddings and waste pipe connections with proper slope as  per direction of site Engineer </t>
  </si>
  <si>
    <t>PRELIMINARIES AND MAIN WORKS</t>
  </si>
  <si>
    <t>Drain Channel</t>
  </si>
  <si>
    <t xml:space="preserve"> Supply and fix all pipe plumping network and drainage , pipe connections, potable water supply, drainage pipes and floor gullys, to all toilets and washrooms, drainage channel connection to sptic tank ,installations.accessories, fixings etc. 120~150mm∅ Sewage pipe to be laid minimum 300mm above ground level, Water supply distribution  pipes must be minimum 50~75mm smaller branching pipes 28~32mm. this is for the two blocksas sinks and basins </t>
  </si>
  <si>
    <t>Suppy and fix metal hook hungers for meat section from 4cm circular GI pipe welded togther as per engineers instruction.</t>
  </si>
  <si>
    <t>Contractor to fabricate sinks for the meat market from stainless steel plates, with water tap point to allow butchers cleaining, the sink size 40cm x 50cm each.</t>
  </si>
  <si>
    <t>Lm</t>
  </si>
  <si>
    <t>Supply and fix rust proof stair handrail on the both side of the ramp, main handrail frame made of 60mm box section railing to be 25mm, the handrail must be painted with 3 coats of paint.</t>
  </si>
  <si>
    <t>Walls of the Toilet to receive ceramic tiles (m.s.)</t>
  </si>
  <si>
    <t>ELECTRICAL</t>
  </si>
  <si>
    <r>
      <rPr>
        <b/>
        <sz val="11"/>
        <rFont val="Futura Lt BT"/>
      </rPr>
      <t>Lighting</t>
    </r>
    <r>
      <rPr>
        <sz val="11"/>
        <rFont val="Futura Lt BT"/>
        <family val="2"/>
      </rPr>
      <t xml:space="preserve"> - </t>
    </r>
    <r>
      <rPr>
        <sz val="12"/>
        <rFont val="Times Roman"/>
      </rPr>
      <t>Lighting points wired in 3x2.5 mm2 PVC/SC CU cables drawn in 20 mm Ǿ concealed HG PVC conduits complete with all necessary accessories</t>
    </r>
  </si>
  <si>
    <t>Energy Saving 96w Grille Surface Mounted LED Light Panel (60x60cm, Warm White)</t>
  </si>
  <si>
    <t>200W LED Flood Light,Super Bright Security Lights,6000K White Light IP66 Waterproof Outdoor Flood Light</t>
  </si>
  <si>
    <t xml:space="preserve">One gang one-way switching  10 A, 250 V~, 300mm from edge of the door at 1350mm from finish floor      </t>
  </si>
  <si>
    <t xml:space="preserve"> Two gang one-way switching  10 A, 250 V~, 300mm from edge of the door at 1350mm from finish floor  </t>
  </si>
  <si>
    <r>
      <rPr>
        <b/>
        <sz val="11"/>
        <rFont val="Futura Lt BT"/>
      </rPr>
      <t xml:space="preserve">Air-condition &amp; Ceiling fans </t>
    </r>
    <r>
      <rPr>
        <sz val="11"/>
        <rFont val="Futura Lt BT"/>
        <family val="2"/>
      </rPr>
      <t xml:space="preserve">- </t>
    </r>
    <r>
      <rPr>
        <sz val="12"/>
        <rFont val="Times Roman"/>
      </rPr>
      <t xml:space="preserve">Air-condition &amp; Ceiling fans points wired in 3 x 4 mm2 PVC/SC copper cables drawn in 20mm Ø concealed  HG PVC conduits including all conduit accessories </t>
    </r>
  </si>
  <si>
    <t>Air-condition units each 18-BTU, units to be fitted on 450mm height base as indicated on the plans, all pipes and cable must be hidden in the wall, the Air-con switch must be flush with the wall</t>
  </si>
  <si>
    <t>PCs</t>
  </si>
  <si>
    <t>Ceiling fans to have  separate switches, and grouped in 2 groups, fans must have minimum 3 blades, Fan airflow to be minimum 400-CFM, WHITE COLOUR, 5 Number of Speeds register</t>
  </si>
  <si>
    <t>50 mm Thick blinding wall foundation</t>
  </si>
  <si>
    <t>SQM</t>
  </si>
  <si>
    <t>At the front entrance of the market (30*5) cabro blocks</t>
  </si>
  <si>
    <t>Plastic Chairs for vendors</t>
  </si>
  <si>
    <r>
      <t>m</t>
    </r>
    <r>
      <rPr>
        <vertAlign val="superscript"/>
        <sz val="12"/>
        <rFont val="Garamond"/>
        <family val="1"/>
      </rPr>
      <t>3</t>
    </r>
  </si>
  <si>
    <t xml:space="preserve">150 x 150 mm square section rain water downpipe: holderbats at 1500 mm (maximum) centres </t>
  </si>
  <si>
    <t>4000 mm wide x 2400 mm high overall size double leafmild steel gate; 40 x 25 x 3 mm thick SHS internalmembers welded to 75 x 75 x 4 mm thick RHSframe;100 x 75 x 4mm RHS posts plugged  on RCcolumn complete with fixing lugs and ironmongery andfixing accessories; all to architects details</t>
  </si>
  <si>
    <t>BILL NO. 1; PRELIMINARIES &amp; SUBSTRUCTURES</t>
  </si>
  <si>
    <t xml:space="preserve"> SUBSTRUCTURES</t>
  </si>
  <si>
    <t>2x 36 watt 4ft IP65 Outdoor Weatherproof Batten Fitting light</t>
  </si>
  <si>
    <t>Title</t>
  </si>
  <si>
    <t>J</t>
  </si>
  <si>
    <t>BILL NO. 2; PROVISIONAL SUMS</t>
  </si>
  <si>
    <t>Decorative Concrete wall frame for Market name</t>
  </si>
  <si>
    <t>Supply and constuct roof for  the market including truss members, galvanised iron sheets gauge 28 complete with nails, straps and secured with iron bars embedded into tie beam. The truss members, common rafters, gusset plates, struts, purlins and ceiling joists are in hard wood and of the following sections: 15x5cm - Tie beam (double),  Rafter,  15x5cm - struts 8x4cm purlin with alumunium headed roof nails. a flat metal sheet should be enchored where trusses an purlins meet before covering the roof sheets. All trusses should be anchored with 6 mm bars casted into the roof lintels. spacing trusses @1.2m c/c maximum. 5x5cm ceiling joists.   including Gutters and pipes for draining the rain water</t>
  </si>
  <si>
    <t>Bill of Quantities For Construction of LUGLOW KISMAAYO  Market</t>
  </si>
  <si>
    <t>Sm</t>
  </si>
  <si>
    <t xml:space="preserve">Rubble stone wall in cement &amp; sand mortar 1:4 of 250m thick                                                            </t>
  </si>
  <si>
    <t>WALL FINISHES</t>
  </si>
  <si>
    <t>Ditto under SHS column bases</t>
  </si>
  <si>
    <t>SHS 75mm 4meters long</t>
  </si>
  <si>
    <t xml:space="preserve">Rainwater </t>
  </si>
  <si>
    <t>Plastic water tank of 5000 liter capacity, inclusive of all required accessories and connections.including centrifugal pump 1.5kW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</si>
</sst>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quot;$&quot;* #,##0.00_);_(&quot;$&quot;* \(#,##0.00\);_(&quot;$&quot;* &quot;-&quot;??_);_(@_)"/>
    <numFmt numFmtId="165" formatCode="_(* #,##0.00_);_(* \(#,##0.00\);_(* &quot;-&quot;??_);_(@_)"/>
    <numFmt numFmtId="166" formatCode="_(* #,##0_);_(* \(#,##0\);_(* &quot;-&quot;??_);_(@_)"/>
    <numFmt numFmtId="167" formatCode="_-* #,##0_-;\-* #,##0_-;_-* &quot;-&quot;??_-;_-@_-"/>
    <numFmt numFmtId="168" formatCode="0.0_)"/>
    <numFmt numFmtId="169" formatCode="_(* #,##0.00_);_(* \(#,##0.00\);_(* \-??_);_(@_)"/>
    <numFmt numFmtId="170" formatCode="_(* #,##0.0_);_(* \(#,##0.0\);_(* &quot;-&quot;??_);_(@_)"/>
    <numFmt numFmtId="171" formatCode="_-&quot;£&quot;* #,##0.00_-;\-&quot;£&quot;* #,##0.00_-;_-&quot;£&quot;* &quot;-&quot;??_-;_-@_-"/>
  </numFmts>
  <fonts count="48">
    <font>
      <sz val="11"/>
      <color theme="1"/>
      <name val="Calibri"/>
      <family val="2"/>
      <scheme val="minor"/>
    </font>
    <font>
      <b/>
      <sz val="12"/>
      <name val="Garamond"/>
      <family val="1"/>
    </font>
    <font>
      <sz val="12"/>
      <name val="Garamond"/>
      <family val="1"/>
    </font>
    <font>
      <sz val="14"/>
      <name val="Garamond"/>
      <family val="1"/>
    </font>
    <font>
      <vertAlign val="superscript"/>
      <sz val="12"/>
      <color indexed="8"/>
      <name val="Garamond"/>
      <family val="1"/>
    </font>
    <font>
      <sz val="11"/>
      <name val="Times New Roman"/>
      <family val="1"/>
    </font>
    <font>
      <b/>
      <sz val="11"/>
      <name val="Times New Roman"/>
      <family val="1"/>
    </font>
    <font>
      <b/>
      <u/>
      <sz val="11"/>
      <name val="Times New Roman"/>
      <family val="1"/>
    </font>
    <font>
      <sz val="10"/>
      <name val="Arial"/>
      <family val="2"/>
    </font>
    <font>
      <b/>
      <sz val="10"/>
      <name val="Times New Roman"/>
      <family val="1"/>
    </font>
    <font>
      <u/>
      <sz val="11"/>
      <name val="Times New Roman"/>
      <family val="1"/>
    </font>
    <font>
      <sz val="10"/>
      <name val="Times New Roman"/>
      <family val="1"/>
    </font>
    <font>
      <b/>
      <sz val="11"/>
      <color indexed="8"/>
      <name val="Californian FB"/>
      <family val="1"/>
    </font>
    <font>
      <sz val="11"/>
      <color indexed="8"/>
      <name val="Californian FB"/>
      <family val="1"/>
    </font>
    <font>
      <i/>
      <u/>
      <sz val="11"/>
      <color indexed="8"/>
      <name val="Californian FB"/>
      <family val="1"/>
    </font>
    <font>
      <sz val="11"/>
      <color theme="1"/>
      <name val="Calibri"/>
      <family val="2"/>
      <scheme val="minor"/>
    </font>
    <font>
      <b/>
      <sz val="11"/>
      <color theme="1"/>
      <name val="Calibri"/>
      <family val="2"/>
      <scheme val="minor"/>
    </font>
    <font>
      <sz val="12"/>
      <color rgb="FF000000"/>
      <name val="Garamond"/>
      <family val="1"/>
    </font>
    <font>
      <b/>
      <sz val="12"/>
      <color rgb="FF000000"/>
      <name val="Garamond"/>
      <family val="1"/>
    </font>
    <font>
      <sz val="11"/>
      <color rgb="FF000000"/>
      <name val="Garamond"/>
      <family val="1"/>
    </font>
    <font>
      <b/>
      <i/>
      <sz val="12"/>
      <color rgb="FF000000"/>
      <name val="Garamond"/>
      <family val="1"/>
    </font>
    <font>
      <b/>
      <sz val="11"/>
      <color rgb="FF000000"/>
      <name val="Garamond"/>
      <family val="1"/>
    </font>
    <font>
      <b/>
      <u/>
      <sz val="12"/>
      <color rgb="FF000000"/>
      <name val="Garamond"/>
      <family val="1"/>
    </font>
    <font>
      <u/>
      <sz val="12"/>
      <color rgb="FF000000"/>
      <name val="Garamond"/>
      <family val="1"/>
    </font>
    <font>
      <i/>
      <sz val="11"/>
      <color rgb="FF000000"/>
      <name val="Garamond"/>
      <family val="1"/>
    </font>
    <font>
      <i/>
      <sz val="12"/>
      <color rgb="FF000000"/>
      <name val="Garamond"/>
      <family val="1"/>
    </font>
    <font>
      <sz val="11"/>
      <color theme="1"/>
      <name val="Times New Roman"/>
      <family val="1"/>
    </font>
    <font>
      <b/>
      <u/>
      <sz val="11"/>
      <color rgb="FF000000"/>
      <name val="Garamond"/>
      <family val="1"/>
    </font>
    <font>
      <sz val="14"/>
      <color rgb="FF000000"/>
      <name val="Garamond"/>
      <family val="1"/>
    </font>
    <font>
      <b/>
      <u/>
      <sz val="13"/>
      <color rgb="FF000000"/>
      <name val="Garamond"/>
      <family val="1"/>
    </font>
    <font>
      <sz val="13"/>
      <color rgb="FF000000"/>
      <name val="Garamond"/>
      <family val="1"/>
    </font>
    <font>
      <sz val="12"/>
      <color rgb="FFFF0000"/>
      <name val="Garamond"/>
      <family val="1"/>
    </font>
    <font>
      <sz val="11"/>
      <color rgb="FF000000"/>
      <name val="Maiandra GD"/>
      <family val="2"/>
    </font>
    <font>
      <b/>
      <i/>
      <sz val="11"/>
      <color rgb="FF000000"/>
      <name val="Garamond"/>
      <family val="1"/>
    </font>
    <font>
      <sz val="11"/>
      <color rgb="FFFF0000"/>
      <name val="Calibri"/>
      <family val="2"/>
      <scheme val="minor"/>
    </font>
    <font>
      <sz val="11"/>
      <name val="Californian FB"/>
      <family val="1"/>
    </font>
    <font>
      <vertAlign val="superscript"/>
      <sz val="12"/>
      <name val="Garamond"/>
      <family val="1"/>
    </font>
    <font>
      <sz val="10"/>
      <color rgb="FF000000"/>
      <name val="Times New Roman"/>
      <family val="1"/>
    </font>
    <font>
      <sz val="11"/>
      <name val="Futura Lt BT"/>
      <family val="2"/>
    </font>
    <font>
      <b/>
      <sz val="11"/>
      <name val="Futura Lt BT"/>
      <family val="2"/>
    </font>
    <font>
      <sz val="10"/>
      <color rgb="FFFF0000"/>
      <name val="Arial"/>
      <family val="2"/>
    </font>
    <font>
      <b/>
      <sz val="11"/>
      <name val="Futura Lt BT"/>
    </font>
    <font>
      <sz val="12"/>
      <name val="Times Roman"/>
    </font>
    <font>
      <sz val="11"/>
      <name val="Garamond"/>
      <family val="1"/>
    </font>
    <font>
      <sz val="11"/>
      <name val="Calibri"/>
      <family val="2"/>
      <scheme val="minor"/>
    </font>
    <font>
      <b/>
      <u/>
      <sz val="12"/>
      <name val="Garamond"/>
      <family val="1"/>
    </font>
    <font>
      <u/>
      <sz val="12"/>
      <name val="Garamond"/>
      <family val="1"/>
    </font>
    <font>
      <sz val="12"/>
      <color theme="1"/>
      <name val="Garamond"/>
      <family val="1"/>
    </font>
  </fonts>
  <fills count="7">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4" tint="0.79998168889431442"/>
        <bgColor indexed="64"/>
      </patternFill>
    </fill>
  </fills>
  <borders count="61">
    <border>
      <left/>
      <right/>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double">
        <color indexed="64"/>
      </right>
      <top/>
      <bottom/>
      <diagonal/>
    </border>
    <border>
      <left style="thin">
        <color rgb="FF000000"/>
      </left>
      <right style="thin">
        <color rgb="FF000000"/>
      </right>
      <top/>
      <bottom/>
      <diagonal/>
    </border>
    <border>
      <left/>
      <right style="thin">
        <color rgb="FF000000"/>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indexed="64"/>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rgb="FF000000"/>
      </left>
      <right style="double">
        <color rgb="FF000000"/>
      </right>
      <top/>
      <bottom/>
      <diagonal/>
    </border>
    <border>
      <left style="thin">
        <color rgb="FF000000"/>
      </left>
      <right style="thin">
        <color rgb="FF000000"/>
      </right>
      <top style="thin">
        <color rgb="FF000000"/>
      </top>
      <bottom/>
      <diagonal/>
    </border>
    <border>
      <left style="double">
        <color rgb="FF000000"/>
      </left>
      <right style="thin">
        <color indexed="64"/>
      </right>
      <top/>
      <bottom/>
      <diagonal/>
    </border>
    <border>
      <left/>
      <right style="double">
        <color rgb="FF000000"/>
      </right>
      <top/>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style="thin">
        <color indexed="64"/>
      </left>
      <right style="thin">
        <color indexed="64"/>
      </right>
      <top style="thin">
        <color rgb="FF000000"/>
      </top>
      <bottom style="thin">
        <color rgb="FF000000"/>
      </bottom>
      <diagonal/>
    </border>
    <border>
      <left/>
      <right/>
      <top/>
      <bottom style="medium">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top style="thin">
        <color rgb="FF000000"/>
      </top>
      <bottom style="double">
        <color rgb="FF000000"/>
      </bottom>
      <diagonal/>
    </border>
    <border>
      <left style="double">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double">
        <color rgb="FF000000"/>
      </left>
      <right style="thin">
        <color rgb="FF000000"/>
      </right>
      <top style="thin">
        <color rgb="FF000000"/>
      </top>
      <bottom/>
      <diagonal/>
    </border>
    <border>
      <left style="thin">
        <color rgb="FF000000"/>
      </left>
      <right/>
      <top style="hair">
        <color rgb="FF000000"/>
      </top>
      <bottom style="hair">
        <color rgb="FF000000"/>
      </bottom>
      <diagonal/>
    </border>
    <border>
      <left style="thin">
        <color rgb="FF000000"/>
      </left>
      <right style="double">
        <color rgb="FF000000"/>
      </right>
      <top style="hair">
        <color rgb="FF000000"/>
      </top>
      <bottom style="hair">
        <color rgb="FF000000"/>
      </bottom>
      <diagonal/>
    </border>
    <border>
      <left style="double">
        <color rgb="FF000000"/>
      </left>
      <right style="thin">
        <color rgb="FF000000"/>
      </right>
      <top style="hair">
        <color rgb="FF000000"/>
      </top>
      <bottom style="hair">
        <color rgb="FF000000"/>
      </bottom>
      <diagonal/>
    </border>
    <border>
      <left style="double">
        <color rgb="FF000000"/>
      </left>
      <right style="thin">
        <color rgb="FF000000"/>
      </right>
      <top/>
      <bottom/>
      <diagonal/>
    </border>
    <border>
      <left style="thin">
        <color rgb="FF000000"/>
      </left>
      <right style="double">
        <color rgb="FF000000"/>
      </right>
      <top style="thin">
        <color indexed="64"/>
      </top>
      <bottom style="thin">
        <color indexed="64"/>
      </bottom>
      <diagonal/>
    </border>
    <border>
      <left style="double">
        <color rgb="FF000000"/>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style="double">
        <color rgb="FF000000"/>
      </right>
      <top/>
      <bottom style="thin">
        <color rgb="FF000000"/>
      </bottom>
      <diagonal/>
    </border>
    <border>
      <left style="double">
        <color rgb="FF000000"/>
      </left>
      <right style="thin">
        <color rgb="FF000000"/>
      </right>
      <top/>
      <bottom style="thin">
        <color rgb="FF000000"/>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rgb="FF000000"/>
      </left>
      <right/>
      <top/>
      <bottom style="thin">
        <color indexed="64"/>
      </bottom>
      <diagonal/>
    </border>
    <border>
      <left/>
      <right/>
      <top style="hair">
        <color indexed="64"/>
      </top>
      <bottom style="thin">
        <color indexed="64"/>
      </bottom>
      <diagonal/>
    </border>
    <border>
      <left style="hair">
        <color indexed="64"/>
      </left>
      <right style="hair">
        <color indexed="64"/>
      </right>
      <top/>
      <bottom style="hair">
        <color indexed="64"/>
      </bottom>
      <diagonal/>
    </border>
    <border>
      <left style="thin">
        <color indexed="64"/>
      </left>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4">
    <xf numFmtId="0" fontId="0" fillId="0" borderId="0"/>
    <xf numFmtId="165" fontId="8" fillId="0" borderId="0" applyFont="0" applyFill="0" applyBorder="0" applyAlignment="0" applyProtection="0"/>
    <xf numFmtId="165" fontId="8" fillId="0" borderId="0" applyFont="0" applyFill="0" applyBorder="0" applyAlignment="0" applyProtection="0"/>
    <xf numFmtId="165" fontId="15" fillId="0" borderId="0" applyFont="0" applyFill="0" applyBorder="0" applyAlignment="0" applyProtection="0"/>
    <xf numFmtId="169" fontId="8" fillId="0" borderId="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0" fontId="15" fillId="0" borderId="0"/>
    <xf numFmtId="0" fontId="8" fillId="0" borderId="0"/>
    <xf numFmtId="0" fontId="8" fillId="0" borderId="0"/>
    <xf numFmtId="0" fontId="37" fillId="0" borderId="0"/>
    <xf numFmtId="165" fontId="37" fillId="0" borderId="0" applyFont="0" applyFill="0" applyBorder="0" applyAlignment="0" applyProtection="0"/>
    <xf numFmtId="171" fontId="8" fillId="0" borderId="0" applyFont="0" applyFill="0" applyBorder="0" applyAlignment="0" applyProtection="0"/>
    <xf numFmtId="171" fontId="15" fillId="0" borderId="0" applyFont="0" applyFill="0" applyBorder="0" applyAlignment="0" applyProtection="0"/>
  </cellStyleXfs>
  <cellXfs count="359">
    <xf numFmtId="0" fontId="0" fillId="0" borderId="0" xfId="0"/>
    <xf numFmtId="2" fontId="17" fillId="0" borderId="17" xfId="0" applyNumberFormat="1" applyFont="1" applyBorder="1" applyAlignment="1">
      <alignment vertical="center"/>
    </xf>
    <xf numFmtId="165" fontId="17" fillId="0" borderId="18" xfId="0" applyNumberFormat="1" applyFont="1" applyBorder="1" applyAlignment="1">
      <alignment horizontal="center" vertical="center"/>
    </xf>
    <xf numFmtId="165" fontId="18" fillId="0" borderId="19" xfId="0" applyNumberFormat="1" applyFont="1" applyBorder="1" applyAlignment="1">
      <alignment horizontal="center" vertical="center"/>
    </xf>
    <xf numFmtId="43" fontId="1" fillId="0" borderId="19" xfId="0" applyNumberFormat="1" applyFont="1" applyBorder="1" applyAlignment="1">
      <alignment horizontal="center" vertical="center"/>
    </xf>
    <xf numFmtId="165" fontId="18" fillId="0" borderId="20" xfId="0" applyNumberFormat="1" applyFont="1" applyBorder="1" applyAlignment="1">
      <alignment horizontal="center" vertical="center"/>
    </xf>
    <xf numFmtId="0" fontId="19" fillId="0" borderId="17" xfId="0" applyFont="1" applyBorder="1" applyAlignment="1">
      <alignment horizontal="center" vertical="top"/>
    </xf>
    <xf numFmtId="0" fontId="20" fillId="0" borderId="21" xfId="0" applyFont="1" applyBorder="1" applyAlignment="1">
      <alignment horizontal="right" vertical="top" wrapText="1"/>
    </xf>
    <xf numFmtId="0" fontId="17" fillId="0" borderId="17" xfId="0" applyFont="1" applyBorder="1" applyAlignment="1">
      <alignment vertical="center"/>
    </xf>
    <xf numFmtId="43" fontId="2" fillId="0" borderId="17" xfId="0" applyNumberFormat="1" applyFont="1" applyBorder="1" applyAlignment="1">
      <alignment vertical="center"/>
    </xf>
    <xf numFmtId="0" fontId="21" fillId="0" borderId="17" xfId="0" applyFont="1" applyBorder="1" applyAlignment="1">
      <alignment horizontal="center" vertical="top"/>
    </xf>
    <xf numFmtId="0" fontId="22" fillId="0" borderId="17" xfId="0" applyFont="1" applyBorder="1" applyAlignment="1">
      <alignment horizontal="left" vertical="center" wrapText="1"/>
    </xf>
    <xf numFmtId="0" fontId="18" fillId="0" borderId="17" xfId="0" applyFont="1" applyBorder="1" applyAlignment="1">
      <alignment vertical="center"/>
    </xf>
    <xf numFmtId="0" fontId="17" fillId="0" borderId="21" xfId="0" applyFont="1" applyBorder="1" applyAlignment="1">
      <alignment vertical="center"/>
    </xf>
    <xf numFmtId="43" fontId="2" fillId="0" borderId="22" xfId="0" applyNumberFormat="1" applyFont="1" applyBorder="1" applyAlignment="1">
      <alignment vertical="center"/>
    </xf>
    <xf numFmtId="0" fontId="17" fillId="0" borderId="18" xfId="0" applyFont="1" applyBorder="1" applyAlignment="1">
      <alignment horizontal="center" vertical="center"/>
    </xf>
    <xf numFmtId="0" fontId="19" fillId="0" borderId="17" xfId="0" applyFont="1" applyBorder="1" applyAlignment="1">
      <alignment horizontal="center" vertical="top" wrapText="1"/>
    </xf>
    <xf numFmtId="0" fontId="22" fillId="0" borderId="17" xfId="0" applyFont="1" applyBorder="1" applyAlignment="1">
      <alignment horizontal="left" vertical="top" wrapText="1"/>
    </xf>
    <xf numFmtId="0" fontId="17" fillId="0" borderId="17" xfId="0" applyFont="1" applyBorder="1" applyAlignment="1">
      <alignment vertical="center" wrapText="1"/>
    </xf>
    <xf numFmtId="166" fontId="17" fillId="0" borderId="21" xfId="0" applyNumberFormat="1" applyFont="1" applyBorder="1" applyAlignment="1">
      <alignment vertical="center"/>
    </xf>
    <xf numFmtId="0" fontId="17" fillId="0" borderId="17" xfId="0" applyFont="1" applyBorder="1" applyAlignment="1">
      <alignment horizontal="left" vertical="top" wrapText="1"/>
    </xf>
    <xf numFmtId="1" fontId="17" fillId="0" borderId="21" xfId="0" applyNumberFormat="1" applyFont="1" applyBorder="1" applyAlignment="1">
      <alignment vertical="center"/>
    </xf>
    <xf numFmtId="1" fontId="17" fillId="0" borderId="0" xfId="0" applyNumberFormat="1" applyFont="1" applyAlignment="1">
      <alignment vertical="center"/>
    </xf>
    <xf numFmtId="0" fontId="22" fillId="0" borderId="17" xfId="0" applyFont="1" applyBorder="1" applyAlignment="1">
      <alignment vertical="center" wrapText="1"/>
    </xf>
    <xf numFmtId="0" fontId="23" fillId="0" borderId="17" xfId="0" applyFont="1" applyBorder="1" applyAlignment="1">
      <alignment horizontal="left" vertical="center" wrapText="1"/>
    </xf>
    <xf numFmtId="1" fontId="17" fillId="0" borderId="17" xfId="0" applyNumberFormat="1" applyFont="1" applyBorder="1" applyAlignment="1">
      <alignment vertical="center"/>
    </xf>
    <xf numFmtId="0" fontId="24" fillId="0" borderId="17" xfId="0" applyFont="1" applyBorder="1" applyAlignment="1">
      <alignment horizontal="center" vertical="top"/>
    </xf>
    <xf numFmtId="0" fontId="25" fillId="0" borderId="17" xfId="0" applyFont="1" applyBorder="1" applyAlignment="1">
      <alignment horizontal="left" vertical="top" wrapText="1"/>
    </xf>
    <xf numFmtId="0" fontId="25" fillId="0" borderId="17" xfId="0" applyFont="1" applyBorder="1" applyAlignment="1">
      <alignment vertical="center"/>
    </xf>
    <xf numFmtId="0" fontId="24" fillId="0" borderId="20" xfId="0" applyFont="1" applyBorder="1" applyAlignment="1">
      <alignment horizontal="center" vertical="top"/>
    </xf>
    <xf numFmtId="165" fontId="17" fillId="0" borderId="24" xfId="0" applyNumberFormat="1" applyFont="1" applyBorder="1" applyAlignment="1">
      <alignment horizontal="center" vertical="center"/>
    </xf>
    <xf numFmtId="0" fontId="17" fillId="0" borderId="17" xfId="0" applyFont="1" applyBorder="1" applyAlignment="1">
      <alignment horizontal="right" vertical="top" wrapText="1"/>
    </xf>
    <xf numFmtId="165" fontId="17" fillId="0" borderId="21" xfId="0" applyNumberFormat="1" applyFont="1" applyBorder="1" applyAlignment="1">
      <alignment vertical="center"/>
    </xf>
    <xf numFmtId="0" fontId="22" fillId="0" borderId="21" xfId="0" applyFont="1" applyBorder="1" applyAlignment="1">
      <alignment horizontal="right" vertical="top" wrapText="1"/>
    </xf>
    <xf numFmtId="0" fontId="22" fillId="0" borderId="21" xfId="0" applyFont="1" applyBorder="1" applyAlignment="1">
      <alignment horizontal="left" vertical="center" wrapText="1"/>
    </xf>
    <xf numFmtId="0" fontId="17" fillId="0" borderId="21" xfId="0" applyFont="1" applyBorder="1" applyAlignment="1">
      <alignment horizontal="right" vertical="top" wrapText="1"/>
    </xf>
    <xf numFmtId="0" fontId="17" fillId="0" borderId="17" xfId="0" applyFont="1" applyBorder="1" applyAlignment="1">
      <alignment horizontal="right" vertical="center" wrapText="1"/>
    </xf>
    <xf numFmtId="0" fontId="22" fillId="0" borderId="17" xfId="0" applyFont="1" applyBorder="1" applyAlignment="1">
      <alignment vertical="top" wrapText="1"/>
    </xf>
    <xf numFmtId="0" fontId="17" fillId="0" borderId="17" xfId="0" applyFont="1" applyBorder="1" applyAlignment="1">
      <alignment vertical="top" wrapText="1"/>
    </xf>
    <xf numFmtId="0" fontId="17" fillId="0" borderId="17" xfId="0" applyFont="1" applyBorder="1" applyAlignment="1">
      <alignment horizontal="left" vertical="center" wrapText="1"/>
    </xf>
    <xf numFmtId="165" fontId="17" fillId="0" borderId="17" xfId="0" applyNumberFormat="1" applyFont="1" applyBorder="1" applyAlignment="1">
      <alignment vertical="center"/>
    </xf>
    <xf numFmtId="0" fontId="19" fillId="0" borderId="17" xfId="0" applyFont="1" applyBorder="1" applyAlignment="1">
      <alignment horizontal="center"/>
    </xf>
    <xf numFmtId="0" fontId="17" fillId="0" borderId="17" xfId="0" applyFont="1" applyBorder="1" applyAlignment="1">
      <alignment wrapText="1"/>
    </xf>
    <xf numFmtId="0" fontId="18" fillId="0" borderId="23" xfId="0" applyFont="1" applyBorder="1" applyAlignment="1">
      <alignment horizontal="right" vertical="top" wrapText="1"/>
    </xf>
    <xf numFmtId="165" fontId="21" fillId="0" borderId="17" xfId="0" applyNumberFormat="1" applyFont="1" applyBorder="1" applyAlignment="1">
      <alignment horizontal="center"/>
    </xf>
    <xf numFmtId="0" fontId="5" fillId="0" borderId="1" xfId="7" applyFont="1" applyBorder="1" applyAlignment="1">
      <alignment horizontal="center" vertical="top"/>
    </xf>
    <xf numFmtId="0" fontId="5" fillId="0" borderId="2" xfId="7" applyFont="1" applyBorder="1" applyAlignment="1">
      <alignment horizontal="center" vertical="center"/>
    </xf>
    <xf numFmtId="0" fontId="5" fillId="0" borderId="0" xfId="7" applyFont="1" applyAlignment="1">
      <alignment horizontal="center" vertical="center"/>
    </xf>
    <xf numFmtId="0" fontId="5" fillId="0" borderId="4" xfId="7" applyFont="1" applyBorder="1" applyAlignment="1">
      <alignment horizontal="center" vertical="center"/>
    </xf>
    <xf numFmtId="0" fontId="5" fillId="0" borderId="5" xfId="7" applyFont="1" applyBorder="1" applyAlignment="1">
      <alignment horizontal="center" vertical="center"/>
    </xf>
    <xf numFmtId="0" fontId="5" fillId="0" borderId="3" xfId="7" applyFont="1" applyBorder="1" applyAlignment="1">
      <alignment vertical="top"/>
    </xf>
    <xf numFmtId="0" fontId="6" fillId="0" borderId="6" xfId="7" applyFont="1" applyBorder="1" applyAlignment="1">
      <alignment vertical="top" wrapText="1"/>
    </xf>
    <xf numFmtId="0" fontId="5" fillId="0" borderId="3" xfId="7" applyFont="1" applyBorder="1" applyAlignment="1">
      <alignment horizontal="center" vertical="center"/>
    </xf>
    <xf numFmtId="0" fontId="5" fillId="0" borderId="6" xfId="7" applyFont="1" applyBorder="1" applyAlignment="1">
      <alignment horizontal="center" vertical="center"/>
    </xf>
    <xf numFmtId="0" fontId="5" fillId="0" borderId="2" xfId="7" applyFont="1" applyBorder="1" applyAlignment="1">
      <alignment horizontal="center" vertical="top"/>
    </xf>
    <xf numFmtId="43" fontId="5" fillId="0" borderId="2" xfId="3" applyNumberFormat="1" applyFont="1" applyFill="1" applyBorder="1" applyAlignment="1">
      <alignment horizontal="center" vertical="center"/>
    </xf>
    <xf numFmtId="0" fontId="5" fillId="0" borderId="1" xfId="7" applyFont="1" applyBorder="1" applyAlignment="1">
      <alignment vertical="top" wrapText="1"/>
    </xf>
    <xf numFmtId="0" fontId="5" fillId="0" borderId="4" xfId="7" applyFont="1" applyBorder="1" applyAlignment="1">
      <alignment horizontal="center" vertical="top"/>
    </xf>
    <xf numFmtId="0" fontId="10" fillId="0" borderId="5" xfId="7" applyFont="1" applyBorder="1" applyAlignment="1">
      <alignment horizontal="center" vertical="top" wrapText="1"/>
    </xf>
    <xf numFmtId="43" fontId="5" fillId="0" borderId="8" xfId="3" applyNumberFormat="1" applyFont="1" applyFill="1" applyBorder="1" applyAlignment="1">
      <alignment horizontal="center" vertical="center"/>
    </xf>
    <xf numFmtId="43" fontId="6" fillId="0" borderId="7" xfId="3" applyNumberFormat="1" applyFont="1" applyFill="1" applyBorder="1" applyAlignment="1">
      <alignment horizontal="center" vertical="center"/>
    </xf>
    <xf numFmtId="0" fontId="6" fillId="0" borderId="0" xfId="7" applyFont="1" applyAlignment="1">
      <alignment horizontal="center" vertical="center"/>
    </xf>
    <xf numFmtId="0" fontId="8" fillId="0" borderId="0" xfId="7" applyFont="1" applyAlignment="1">
      <alignment horizontal="center"/>
    </xf>
    <xf numFmtId="0" fontId="8" fillId="0" borderId="0" xfId="7" applyFont="1" applyAlignment="1">
      <alignment wrapText="1"/>
    </xf>
    <xf numFmtId="0" fontId="27" fillId="0" borderId="17" xfId="0" applyFont="1" applyBorder="1" applyAlignment="1">
      <alignment horizontal="left" wrapText="1"/>
    </xf>
    <xf numFmtId="0" fontId="19" fillId="0" borderId="20" xfId="0" applyFont="1" applyBorder="1" applyAlignment="1">
      <alignment horizontal="center" vertical="top"/>
    </xf>
    <xf numFmtId="0" fontId="18" fillId="0" borderId="20" xfId="0" applyFont="1" applyBorder="1" applyAlignment="1">
      <alignment horizontal="center" wrapText="1"/>
    </xf>
    <xf numFmtId="0" fontId="18" fillId="0" borderId="20" xfId="0" applyFont="1" applyBorder="1" applyAlignment="1">
      <alignment vertical="center"/>
    </xf>
    <xf numFmtId="166" fontId="1" fillId="0" borderId="20" xfId="0" applyNumberFormat="1" applyFont="1" applyBorder="1" applyAlignment="1">
      <alignment vertical="center"/>
    </xf>
    <xf numFmtId="165" fontId="18" fillId="0" borderId="24" xfId="0" applyNumberFormat="1" applyFont="1" applyBorder="1" applyAlignment="1">
      <alignment horizontal="center" vertical="center"/>
    </xf>
    <xf numFmtId="0" fontId="20" fillId="0" borderId="17" xfId="0" applyFont="1" applyBorder="1" applyAlignment="1">
      <alignment horizontal="right" vertical="top" wrapText="1"/>
    </xf>
    <xf numFmtId="166" fontId="1" fillId="0" borderId="27" xfId="0" applyNumberFormat="1" applyFont="1" applyBorder="1" applyAlignment="1">
      <alignment vertical="center"/>
    </xf>
    <xf numFmtId="165" fontId="18" fillId="0" borderId="18" xfId="0" applyNumberFormat="1" applyFont="1" applyBorder="1" applyAlignment="1">
      <alignment horizontal="center" vertical="center"/>
    </xf>
    <xf numFmtId="166" fontId="2" fillId="0" borderId="17" xfId="0" applyNumberFormat="1" applyFont="1" applyBorder="1" applyAlignment="1">
      <alignment vertical="center"/>
    </xf>
    <xf numFmtId="167" fontId="2" fillId="0" borderId="17" xfId="0" applyNumberFormat="1" applyFont="1" applyBorder="1" applyAlignment="1">
      <alignment vertical="center" wrapText="1"/>
    </xf>
    <xf numFmtId="0" fontId="28" fillId="0" borderId="28" xfId="0" applyFont="1" applyBorder="1" applyAlignment="1">
      <alignment horizontal="center" vertical="center"/>
    </xf>
    <xf numFmtId="0" fontId="28" fillId="0" borderId="17" xfId="0" applyFont="1" applyBorder="1" applyAlignment="1">
      <alignment horizontal="left" vertical="center"/>
    </xf>
    <xf numFmtId="165" fontId="28" fillId="0" borderId="29" xfId="0" applyNumberFormat="1" applyFont="1" applyBorder="1" applyAlignment="1">
      <alignment horizontal="center" vertical="center"/>
    </xf>
    <xf numFmtId="165" fontId="3" fillId="0" borderId="29" xfId="0" applyNumberFormat="1" applyFont="1" applyBorder="1" applyAlignment="1">
      <alignment horizontal="center" vertical="center"/>
    </xf>
    <xf numFmtId="0" fontId="29" fillId="0" borderId="18" xfId="0" applyFont="1" applyBorder="1" applyAlignment="1">
      <alignment horizontal="left" vertical="top" wrapText="1"/>
    </xf>
    <xf numFmtId="0" fontId="30" fillId="0" borderId="18" xfId="0" applyFont="1" applyBorder="1" applyAlignment="1">
      <alignment horizontal="left" vertical="center" wrapText="1"/>
    </xf>
    <xf numFmtId="0" fontId="22" fillId="0" borderId="17" xfId="0" applyFont="1" applyBorder="1"/>
    <xf numFmtId="0" fontId="17" fillId="0" borderId="17" xfId="0" applyFont="1" applyBorder="1" applyAlignment="1">
      <alignment vertical="top"/>
    </xf>
    <xf numFmtId="0" fontId="17" fillId="0" borderId="17" xfId="0" applyFont="1" applyBorder="1"/>
    <xf numFmtId="0" fontId="19" fillId="0" borderId="30" xfId="0" applyFont="1" applyBorder="1" applyAlignment="1">
      <alignment horizontal="center" vertical="top"/>
    </xf>
    <xf numFmtId="0" fontId="20" fillId="0" borderId="31" xfId="0" applyFont="1" applyBorder="1" applyAlignment="1">
      <alignment horizontal="right" vertical="top" wrapText="1"/>
    </xf>
    <xf numFmtId="0" fontId="17" fillId="0" borderId="12" xfId="0" applyFont="1" applyBorder="1" applyAlignment="1">
      <alignment vertical="center"/>
    </xf>
    <xf numFmtId="43" fontId="2" fillId="0" borderId="12" xfId="0" applyNumberFormat="1" applyFont="1" applyBorder="1" applyAlignment="1">
      <alignment vertical="center"/>
    </xf>
    <xf numFmtId="165" fontId="18" fillId="0" borderId="32" xfId="0" applyNumberFormat="1" applyFont="1" applyBorder="1" applyAlignment="1">
      <alignment horizontal="center" vertical="center"/>
    </xf>
    <xf numFmtId="0" fontId="23" fillId="0" borderId="17" xfId="0" applyFont="1" applyBorder="1" applyAlignment="1">
      <alignment vertical="top" wrapText="1"/>
    </xf>
    <xf numFmtId="0" fontId="20" fillId="0" borderId="23" xfId="0" applyFont="1" applyBorder="1" applyAlignment="1">
      <alignment horizontal="right" vertical="top" wrapText="1"/>
    </xf>
    <xf numFmtId="0" fontId="17" fillId="0" borderId="19" xfId="0" applyFont="1" applyBorder="1" applyAlignment="1">
      <alignment vertical="center"/>
    </xf>
    <xf numFmtId="43" fontId="2" fillId="0" borderId="19" xfId="0" applyNumberFormat="1" applyFont="1" applyBorder="1" applyAlignment="1">
      <alignment vertical="center"/>
    </xf>
    <xf numFmtId="165" fontId="17" fillId="0" borderId="20" xfId="0" applyNumberFormat="1" applyFont="1" applyBorder="1" applyAlignment="1">
      <alignment horizontal="center" vertical="center"/>
    </xf>
    <xf numFmtId="0" fontId="21" fillId="0" borderId="13" xfId="0" applyFont="1" applyBorder="1" applyAlignment="1">
      <alignment vertical="top"/>
    </xf>
    <xf numFmtId="0" fontId="18" fillId="0" borderId="13" xfId="0" applyFont="1" applyBorder="1" applyAlignment="1">
      <alignment vertical="center"/>
    </xf>
    <xf numFmtId="43" fontId="1" fillId="0" borderId="13" xfId="0" applyNumberFormat="1" applyFont="1" applyBorder="1" applyAlignment="1">
      <alignment vertical="center"/>
    </xf>
    <xf numFmtId="165" fontId="18" fillId="0" borderId="13" xfId="0" applyNumberFormat="1" applyFont="1" applyBorder="1" applyAlignment="1">
      <alignment horizontal="center" vertical="center"/>
    </xf>
    <xf numFmtId="0" fontId="21" fillId="0" borderId="17" xfId="0" applyFont="1" applyBorder="1" applyAlignment="1">
      <alignment vertical="top"/>
    </xf>
    <xf numFmtId="0" fontId="18" fillId="0" borderId="17" xfId="0" applyFont="1" applyBorder="1" applyAlignment="1">
      <alignment horizontal="right" vertical="top" wrapText="1"/>
    </xf>
    <xf numFmtId="43" fontId="1" fillId="0" borderId="17" xfId="0" applyNumberFormat="1" applyFont="1" applyBorder="1" applyAlignment="1">
      <alignment vertical="center"/>
    </xf>
    <xf numFmtId="0" fontId="25" fillId="0" borderId="17" xfId="0" applyFont="1" applyBorder="1" applyAlignment="1">
      <alignment horizontal="center" vertical="top" wrapText="1"/>
    </xf>
    <xf numFmtId="0" fontId="18" fillId="0" borderId="23" xfId="0" applyFont="1" applyBorder="1" applyAlignment="1">
      <alignment vertical="top" wrapText="1"/>
    </xf>
    <xf numFmtId="0" fontId="18" fillId="0" borderId="19" xfId="0" applyFont="1" applyBorder="1" applyAlignment="1">
      <alignment vertical="center"/>
    </xf>
    <xf numFmtId="165" fontId="17" fillId="0" borderId="23" xfId="0" applyNumberFormat="1" applyFont="1" applyBorder="1" applyAlignment="1">
      <alignment horizontal="center" vertical="center"/>
    </xf>
    <xf numFmtId="0" fontId="17" fillId="0" borderId="18" xfId="0" applyFont="1" applyBorder="1" applyAlignment="1">
      <alignment vertical="center"/>
    </xf>
    <xf numFmtId="1" fontId="17" fillId="0" borderId="18" xfId="0" applyNumberFormat="1" applyFont="1" applyBorder="1" applyAlignment="1">
      <alignment vertical="center"/>
    </xf>
    <xf numFmtId="43" fontId="2" fillId="0" borderId="18" xfId="0" applyNumberFormat="1" applyFont="1" applyBorder="1" applyAlignment="1">
      <alignment vertical="center"/>
    </xf>
    <xf numFmtId="0" fontId="17" fillId="0" borderId="17" xfId="0" applyFont="1" applyBorder="1" applyAlignment="1">
      <alignment vertical="justify" wrapText="1"/>
    </xf>
    <xf numFmtId="0" fontId="21" fillId="0" borderId="20" xfId="0" applyFont="1" applyBorder="1" applyAlignment="1">
      <alignment vertical="top"/>
    </xf>
    <xf numFmtId="43" fontId="1" fillId="0" borderId="24" xfId="0" applyNumberFormat="1" applyFont="1" applyBorder="1" applyAlignment="1">
      <alignment vertical="center"/>
    </xf>
    <xf numFmtId="0" fontId="22" fillId="0" borderId="17" xfId="0" applyFont="1" applyBorder="1" applyAlignment="1">
      <alignment wrapText="1"/>
    </xf>
    <xf numFmtId="43" fontId="2" fillId="0" borderId="2" xfId="0" applyNumberFormat="1" applyFont="1" applyBorder="1" applyAlignment="1">
      <alignment vertical="center"/>
    </xf>
    <xf numFmtId="0" fontId="22" fillId="0" borderId="17" xfId="0" applyFont="1" applyBorder="1" applyAlignment="1">
      <alignment vertical="justify" wrapText="1"/>
    </xf>
    <xf numFmtId="43" fontId="1" fillId="0" borderId="33" xfId="0" applyNumberFormat="1" applyFont="1" applyBorder="1" applyAlignment="1">
      <alignment vertical="center"/>
    </xf>
    <xf numFmtId="0" fontId="20" fillId="0" borderId="17" xfId="0" applyFont="1" applyBorder="1" applyAlignment="1">
      <alignment vertical="top" wrapText="1"/>
    </xf>
    <xf numFmtId="165" fontId="17" fillId="0" borderId="19" xfId="0" applyNumberFormat="1" applyFont="1" applyBorder="1" applyAlignment="1">
      <alignment horizontal="center" vertical="center"/>
    </xf>
    <xf numFmtId="43" fontId="2" fillId="0" borderId="19" xfId="0" applyNumberFormat="1" applyFont="1" applyBorder="1" applyAlignment="1">
      <alignment horizontal="center" vertical="center"/>
    </xf>
    <xf numFmtId="0" fontId="22" fillId="0" borderId="17" xfId="0" applyFont="1" applyBorder="1" applyAlignment="1" applyProtection="1">
      <alignment vertical="top" wrapText="1"/>
      <protection locked="0"/>
    </xf>
    <xf numFmtId="0" fontId="22" fillId="0" borderId="0" xfId="0" applyFont="1" applyAlignment="1">
      <alignment wrapText="1"/>
    </xf>
    <xf numFmtId="166" fontId="2" fillId="0" borderId="19" xfId="0" applyNumberFormat="1" applyFont="1" applyBorder="1" applyAlignment="1">
      <alignment vertical="center"/>
    </xf>
    <xf numFmtId="0" fontId="32" fillId="0" borderId="0" xfId="0" applyFont="1"/>
    <xf numFmtId="0" fontId="21" fillId="0" borderId="0" xfId="0" applyFont="1"/>
    <xf numFmtId="0" fontId="21" fillId="0" borderId="0" xfId="0" applyFont="1" applyAlignment="1">
      <alignment horizontal="center"/>
    </xf>
    <xf numFmtId="0" fontId="19" fillId="0" borderId="34" xfId="0" applyFont="1" applyBorder="1"/>
    <xf numFmtId="165" fontId="21" fillId="0" borderId="34" xfId="0" applyNumberFormat="1" applyFont="1" applyBorder="1"/>
    <xf numFmtId="0" fontId="21" fillId="0" borderId="35" xfId="0" applyFont="1" applyBorder="1" applyAlignment="1">
      <alignment horizontal="center"/>
    </xf>
    <xf numFmtId="0" fontId="21" fillId="0" borderId="35" xfId="0" applyFont="1" applyBorder="1" applyAlignment="1">
      <alignment horizontal="center" wrapText="1"/>
    </xf>
    <xf numFmtId="167" fontId="21" fillId="0" borderId="35" xfId="0" applyNumberFormat="1" applyFont="1" applyBorder="1" applyAlignment="1">
      <alignment wrapText="1"/>
    </xf>
    <xf numFmtId="165" fontId="21" fillId="0" borderId="36" xfId="0" applyNumberFormat="1" applyFont="1" applyBorder="1" applyAlignment="1">
      <alignment horizontal="center"/>
    </xf>
    <xf numFmtId="0" fontId="21" fillId="0" borderId="17" xfId="0" applyFont="1" applyBorder="1" applyAlignment="1">
      <alignment horizontal="left" vertical="top" wrapText="1"/>
    </xf>
    <xf numFmtId="167" fontId="21" fillId="0" borderId="17" xfId="0" applyNumberFormat="1" applyFont="1" applyBorder="1" applyAlignment="1">
      <alignment wrapText="1"/>
    </xf>
    <xf numFmtId="165" fontId="21" fillId="0" borderId="17" xfId="0" applyNumberFormat="1" applyFont="1" applyBorder="1"/>
    <xf numFmtId="49" fontId="21" fillId="0" borderId="17" xfId="0" applyNumberFormat="1" applyFont="1" applyBorder="1" applyAlignment="1">
      <alignment horizontal="center" wrapText="1"/>
    </xf>
    <xf numFmtId="165" fontId="21" fillId="0" borderId="17" xfId="0" applyNumberFormat="1" applyFont="1" applyBorder="1" applyAlignment="1">
      <alignment horizontal="right"/>
    </xf>
    <xf numFmtId="0" fontId="21" fillId="0" borderId="37" xfId="0" applyFont="1" applyBorder="1" applyAlignment="1">
      <alignment horizontal="center" vertical="top"/>
    </xf>
    <xf numFmtId="0" fontId="21" fillId="0" borderId="38" xfId="0" applyFont="1" applyBorder="1" applyAlignment="1">
      <alignment horizontal="right" wrapText="1"/>
    </xf>
    <xf numFmtId="0" fontId="21" fillId="0" borderId="37" xfId="0" applyFont="1" applyBorder="1" applyAlignment="1">
      <alignment horizontal="center"/>
    </xf>
    <xf numFmtId="165" fontId="21" fillId="0" borderId="37" xfId="0" applyNumberFormat="1" applyFont="1" applyBorder="1" applyAlignment="1">
      <alignment horizontal="center" wrapText="1"/>
    </xf>
    <xf numFmtId="0" fontId="33" fillId="0" borderId="20" xfId="0" applyFont="1" applyBorder="1" applyAlignment="1">
      <alignment horizontal="center" vertical="top"/>
    </xf>
    <xf numFmtId="0" fontId="33" fillId="0" borderId="20" xfId="0" applyFont="1" applyBorder="1" applyAlignment="1">
      <alignment horizontal="left" vertical="top" wrapText="1"/>
    </xf>
    <xf numFmtId="0" fontId="33" fillId="0" borderId="20" xfId="0" applyFont="1" applyBorder="1" applyAlignment="1">
      <alignment horizontal="center" vertical="center"/>
    </xf>
    <xf numFmtId="167" fontId="33" fillId="0" borderId="23" xfId="0" applyNumberFormat="1" applyFont="1" applyBorder="1" applyAlignment="1">
      <alignment horizontal="center" vertical="center" wrapText="1"/>
    </xf>
    <xf numFmtId="43" fontId="33" fillId="0" borderId="20" xfId="0" applyNumberFormat="1" applyFont="1" applyBorder="1" applyAlignment="1">
      <alignment horizontal="right" vertical="center" wrapText="1"/>
    </xf>
    <xf numFmtId="0" fontId="19" fillId="0" borderId="27" xfId="0" applyFont="1" applyBorder="1" applyAlignment="1">
      <alignment horizontal="center" vertical="top"/>
    </xf>
    <xf numFmtId="0" fontId="19" fillId="0" borderId="18" xfId="0" applyFont="1" applyBorder="1" applyAlignment="1">
      <alignment vertical="top" wrapText="1"/>
    </xf>
    <xf numFmtId="0" fontId="19" fillId="0" borderId="27" xfId="0" applyFont="1" applyBorder="1" applyAlignment="1">
      <alignment horizontal="center" vertical="center"/>
    </xf>
    <xf numFmtId="167" fontId="19" fillId="0" borderId="0" xfId="0" applyNumberFormat="1" applyFont="1" applyAlignment="1">
      <alignment horizontal="right" vertical="center"/>
    </xf>
    <xf numFmtId="43" fontId="19" fillId="0" borderId="27" xfId="0" applyNumberFormat="1" applyFont="1" applyBorder="1" applyAlignment="1">
      <alignment horizontal="right" vertical="center"/>
    </xf>
    <xf numFmtId="0" fontId="19" fillId="0" borderId="17" xfId="0" applyFont="1" applyBorder="1" applyAlignment="1">
      <alignment horizontal="center" vertical="center"/>
    </xf>
    <xf numFmtId="43" fontId="19" fillId="0" borderId="17" xfId="0" applyNumberFormat="1" applyFont="1" applyBorder="1" applyAlignment="1">
      <alignment horizontal="right" vertical="center"/>
    </xf>
    <xf numFmtId="0" fontId="19" fillId="0" borderId="21" xfId="0" applyFont="1" applyBorder="1" applyAlignment="1">
      <alignment vertical="top" wrapText="1"/>
    </xf>
    <xf numFmtId="49" fontId="19" fillId="0" borderId="17" xfId="0" applyNumberFormat="1" applyFont="1" applyBorder="1" applyAlignment="1">
      <alignment horizontal="center" vertical="center" wrapText="1"/>
    </xf>
    <xf numFmtId="0" fontId="21" fillId="0" borderId="0" xfId="0" applyFont="1" applyAlignment="1">
      <alignment horizontal="center" vertical="center"/>
    </xf>
    <xf numFmtId="0" fontId="21" fillId="0" borderId="20" xfId="0" applyFont="1" applyBorder="1" applyAlignment="1">
      <alignment horizontal="center" vertical="top"/>
    </xf>
    <xf numFmtId="43" fontId="21" fillId="0" borderId="20" xfId="0" applyNumberFormat="1" applyFont="1" applyBorder="1" applyAlignment="1">
      <alignment horizontal="right" vertical="center"/>
    </xf>
    <xf numFmtId="168" fontId="5" fillId="0" borderId="4" xfId="7" applyNumberFormat="1" applyFont="1" applyBorder="1" applyAlignment="1">
      <alignment horizontal="center" vertical="top"/>
    </xf>
    <xf numFmtId="0" fontId="6" fillId="0" borderId="5" xfId="7" applyFont="1" applyBorder="1" applyAlignment="1">
      <alignment horizontal="left" vertical="top" wrapText="1"/>
    </xf>
    <xf numFmtId="43" fontId="5" fillId="0" borderId="9" xfId="3" applyNumberFormat="1" applyFont="1" applyFill="1" applyBorder="1" applyAlignment="1">
      <alignment horizontal="center" vertical="center"/>
    </xf>
    <xf numFmtId="168" fontId="5" fillId="0" borderId="1" xfId="7" applyNumberFormat="1" applyFont="1" applyBorder="1" applyAlignment="1">
      <alignment horizontal="center" vertical="top"/>
    </xf>
    <xf numFmtId="0" fontId="6" fillId="0" borderId="0" xfId="7" applyFont="1" applyAlignment="1">
      <alignment horizontal="left" vertical="top" wrapText="1"/>
    </xf>
    <xf numFmtId="43" fontId="5" fillId="0" borderId="11" xfId="3" applyNumberFormat="1" applyFont="1" applyFill="1" applyBorder="1" applyAlignment="1">
      <alignment horizontal="center" vertical="center"/>
    </xf>
    <xf numFmtId="0" fontId="26" fillId="0" borderId="7" xfId="7" applyFont="1" applyBorder="1" applyAlignment="1">
      <alignment vertical="top"/>
    </xf>
    <xf numFmtId="0" fontId="6" fillId="0" borderId="3" xfId="7" applyFont="1" applyBorder="1" applyAlignment="1">
      <alignment horizontal="left" vertical="top" wrapText="1"/>
    </xf>
    <xf numFmtId="0" fontId="6" fillId="0" borderId="3" xfId="7" applyFont="1" applyBorder="1" applyAlignment="1">
      <alignment horizontal="center" vertical="center"/>
    </xf>
    <xf numFmtId="0" fontId="6" fillId="0" borderId="6" xfId="7" applyFont="1" applyBorder="1" applyAlignment="1">
      <alignment horizontal="center" vertical="center"/>
    </xf>
    <xf numFmtId="165" fontId="6" fillId="0" borderId="6" xfId="3" applyFont="1" applyFill="1" applyBorder="1" applyAlignment="1">
      <alignment vertical="center"/>
    </xf>
    <xf numFmtId="43" fontId="6" fillId="0" borderId="10" xfId="3" applyNumberFormat="1" applyFont="1" applyFill="1" applyBorder="1" applyAlignment="1">
      <alignment horizontal="center" vertical="center"/>
    </xf>
    <xf numFmtId="168" fontId="5" fillId="0" borderId="3" xfId="7" applyNumberFormat="1" applyFont="1" applyBorder="1" applyAlignment="1">
      <alignment horizontal="center" vertical="top"/>
    </xf>
    <xf numFmtId="0" fontId="7" fillId="0" borderId="6" xfId="7" applyFont="1" applyBorder="1" applyAlignment="1">
      <alignment horizontal="left" vertical="top" wrapText="1"/>
    </xf>
    <xf numFmtId="0" fontId="5" fillId="0" borderId="8" xfId="7" applyFont="1" applyBorder="1" applyAlignment="1">
      <alignment horizontal="center" vertical="top"/>
    </xf>
    <xf numFmtId="0" fontId="6" fillId="0" borderId="5" xfId="7" applyFont="1" applyBorder="1" applyAlignment="1">
      <alignment horizontal="center" vertical="top" wrapText="1"/>
    </xf>
    <xf numFmtId="0" fontId="6" fillId="0" borderId="8" xfId="7" applyFont="1" applyBorder="1" applyAlignment="1">
      <alignment horizontal="center" vertical="center"/>
    </xf>
    <xf numFmtId="0" fontId="6" fillId="0" borderId="5" xfId="7" applyFont="1" applyBorder="1" applyAlignment="1">
      <alignment horizontal="center" vertical="center"/>
    </xf>
    <xf numFmtId="43" fontId="6" fillId="0" borderId="8" xfId="3" applyNumberFormat="1" applyFont="1" applyFill="1" applyBorder="1" applyAlignment="1">
      <alignment horizontal="center" vertical="center"/>
    </xf>
    <xf numFmtId="0" fontId="5" fillId="0" borderId="7" xfId="7" applyFont="1" applyBorder="1" applyAlignment="1">
      <alignment horizontal="center" vertical="top"/>
    </xf>
    <xf numFmtId="0" fontId="6" fillId="0" borderId="6" xfId="7" applyFont="1" applyBorder="1" applyAlignment="1">
      <alignment horizontal="center" vertical="top" wrapText="1"/>
    </xf>
    <xf numFmtId="0" fontId="6" fillId="0" borderId="7" xfId="7" applyFont="1" applyBorder="1" applyAlignment="1">
      <alignment horizontal="center" vertical="center"/>
    </xf>
    <xf numFmtId="0" fontId="16" fillId="0" borderId="4" xfId="7" applyFont="1" applyBorder="1" applyAlignment="1">
      <alignment vertical="top"/>
    </xf>
    <xf numFmtId="0" fontId="15" fillId="0" borderId="5" xfId="7" applyBorder="1" applyAlignment="1">
      <alignment vertical="top" wrapText="1"/>
    </xf>
    <xf numFmtId="0" fontId="15" fillId="0" borderId="5" xfId="7" applyBorder="1" applyAlignment="1">
      <alignment vertical="center"/>
    </xf>
    <xf numFmtId="43" fontId="15" fillId="0" borderId="9" xfId="3" applyNumberFormat="1" applyFont="1" applyFill="1" applyBorder="1" applyAlignment="1">
      <alignment vertical="center"/>
    </xf>
    <xf numFmtId="0" fontId="8" fillId="0" borderId="3" xfId="7" applyFont="1" applyBorder="1" applyAlignment="1">
      <alignment horizontal="center"/>
    </xf>
    <xf numFmtId="0" fontId="8" fillId="0" borderId="6" xfId="7" applyFont="1" applyBorder="1" applyAlignment="1">
      <alignment horizontal="center"/>
    </xf>
    <xf numFmtId="0" fontId="8" fillId="0" borderId="6" xfId="7" applyFont="1" applyBorder="1" applyAlignment="1">
      <alignment wrapText="1"/>
    </xf>
    <xf numFmtId="165" fontId="8" fillId="0" borderId="6" xfId="4" applyNumberFormat="1" applyFill="1" applyBorder="1"/>
    <xf numFmtId="165" fontId="8" fillId="0" borderId="10" xfId="4" applyNumberFormat="1" applyFill="1" applyBorder="1"/>
    <xf numFmtId="165" fontId="8" fillId="0" borderId="0" xfId="4" applyNumberFormat="1" applyFill="1"/>
    <xf numFmtId="0" fontId="19" fillId="0" borderId="0" xfId="0" applyFont="1"/>
    <xf numFmtId="0" fontId="21" fillId="0" borderId="21" xfId="0" applyFont="1" applyBorder="1" applyAlignment="1">
      <alignment horizontal="center" vertical="top" wrapText="1"/>
    </xf>
    <xf numFmtId="0" fontId="21" fillId="0" borderId="0" xfId="0" applyFont="1" applyAlignment="1">
      <alignment horizontal="center" vertical="top" wrapText="1"/>
    </xf>
    <xf numFmtId="0" fontId="21" fillId="0" borderId="18" xfId="0" applyFont="1" applyBorder="1" applyAlignment="1">
      <alignment horizontal="center" vertical="top" wrapText="1"/>
    </xf>
    <xf numFmtId="0" fontId="18" fillId="0" borderId="21" xfId="0" applyFont="1" applyBorder="1" applyAlignment="1">
      <alignment vertical="top" wrapText="1"/>
    </xf>
    <xf numFmtId="0" fontId="18" fillId="0" borderId="0" xfId="0" applyFont="1" applyAlignment="1">
      <alignment horizontal="center" vertical="top" wrapText="1"/>
    </xf>
    <xf numFmtId="0" fontId="21" fillId="0" borderId="23" xfId="0" applyFont="1" applyBorder="1" applyAlignment="1">
      <alignment horizontal="center" vertical="top" wrapText="1"/>
    </xf>
    <xf numFmtId="0" fontId="21" fillId="0" borderId="25" xfId="0" applyFont="1" applyBorder="1" applyAlignment="1">
      <alignment vertical="top" wrapText="1"/>
    </xf>
    <xf numFmtId="0" fontId="0" fillId="0" borderId="16" xfId="0" applyBorder="1"/>
    <xf numFmtId="0" fontId="21" fillId="0" borderId="39" xfId="0" applyFont="1" applyBorder="1" applyAlignment="1">
      <alignment horizontal="right" wrapText="1"/>
    </xf>
    <xf numFmtId="0" fontId="21" fillId="0" borderId="40" xfId="0" applyFont="1" applyBorder="1" applyAlignment="1">
      <alignment horizontal="center" vertical="top"/>
    </xf>
    <xf numFmtId="0" fontId="21" fillId="0" borderId="26" xfId="0" applyFont="1" applyBorder="1" applyAlignment="1">
      <alignment vertical="top" wrapText="1"/>
    </xf>
    <xf numFmtId="43" fontId="21" fillId="0" borderId="41" xfId="0" applyNumberFormat="1" applyFont="1" applyBorder="1" applyAlignment="1">
      <alignment horizontal="right" vertical="top" wrapText="1"/>
    </xf>
    <xf numFmtId="0" fontId="19" fillId="0" borderId="42" xfId="0" applyFont="1" applyBorder="1" applyAlignment="1">
      <alignment horizontal="center" vertical="top"/>
    </xf>
    <xf numFmtId="0" fontId="19" fillId="0" borderId="43" xfId="0" applyFont="1" applyBorder="1" applyAlignment="1">
      <alignment vertical="top" wrapText="1"/>
    </xf>
    <xf numFmtId="43" fontId="19" fillId="0" borderId="44" xfId="0" applyNumberFormat="1" applyFont="1" applyBorder="1" applyAlignment="1">
      <alignment vertical="center" wrapText="1"/>
    </xf>
    <xf numFmtId="43" fontId="19" fillId="0" borderId="44" xfId="0" applyNumberFormat="1" applyFont="1" applyBorder="1" applyAlignment="1">
      <alignment horizontal="right" wrapText="1"/>
    </xf>
    <xf numFmtId="0" fontId="21" fillId="0" borderId="21" xfId="0" applyFont="1" applyBorder="1" applyAlignment="1">
      <alignment horizontal="center" vertical="top"/>
    </xf>
    <xf numFmtId="43" fontId="21" fillId="0" borderId="45" xfId="0" applyNumberFormat="1" applyFont="1" applyBorder="1" applyAlignment="1">
      <alignment horizontal="right" wrapText="1"/>
    </xf>
    <xf numFmtId="0" fontId="21" fillId="0" borderId="14" xfId="0" applyFont="1" applyBorder="1" applyAlignment="1">
      <alignment horizontal="center" vertical="top"/>
    </xf>
    <xf numFmtId="0" fontId="21" fillId="0" borderId="46" xfId="0" applyFont="1" applyBorder="1" applyAlignment="1">
      <alignment horizontal="right" vertical="top" wrapText="1"/>
    </xf>
    <xf numFmtId="43" fontId="21" fillId="0" borderId="47" xfId="0" applyNumberFormat="1" applyFont="1" applyBorder="1" applyAlignment="1">
      <alignment horizontal="right" wrapText="1"/>
    </xf>
    <xf numFmtId="0" fontId="21" fillId="0" borderId="26" xfId="0" applyFont="1" applyBorder="1" applyAlignment="1">
      <alignment horizontal="right" vertical="top" wrapText="1"/>
    </xf>
    <xf numFmtId="43" fontId="19" fillId="0" borderId="45" xfId="0" applyNumberFormat="1" applyFont="1" applyBorder="1" applyAlignment="1">
      <alignment horizontal="right" wrapText="1"/>
    </xf>
    <xf numFmtId="0" fontId="19" fillId="0" borderId="26" xfId="0" applyFont="1" applyBorder="1" applyAlignment="1">
      <alignment horizontal="right" vertical="top" wrapText="1"/>
    </xf>
    <xf numFmtId="0" fontId="21" fillId="0" borderId="48" xfId="0" applyFont="1" applyBorder="1" applyAlignment="1">
      <alignment horizontal="center" vertical="top"/>
    </xf>
    <xf numFmtId="0" fontId="19" fillId="0" borderId="49" xfId="0" applyFont="1" applyBorder="1" applyAlignment="1">
      <alignment horizontal="right" vertical="top" wrapText="1"/>
    </xf>
    <xf numFmtId="43" fontId="19" fillId="0" borderId="50" xfId="0" applyNumberFormat="1" applyFont="1" applyBorder="1" applyAlignment="1">
      <alignment horizontal="right" wrapText="1"/>
    </xf>
    <xf numFmtId="0" fontId="21" fillId="0" borderId="49" xfId="0" applyFont="1" applyBorder="1" applyAlignment="1">
      <alignment vertical="top" wrapText="1"/>
    </xf>
    <xf numFmtId="43" fontId="21" fillId="0" borderId="50" xfId="0" applyNumberFormat="1" applyFont="1" applyBorder="1" applyAlignment="1">
      <alignment horizontal="center" vertical="center" wrapText="1"/>
    </xf>
    <xf numFmtId="43" fontId="21" fillId="0" borderId="18" xfId="0" applyNumberFormat="1" applyFont="1" applyBorder="1" applyAlignment="1">
      <alignment horizontal="right" wrapText="1"/>
    </xf>
    <xf numFmtId="0" fontId="9" fillId="0" borderId="1" xfId="7" applyFont="1" applyBorder="1" applyAlignment="1">
      <alignment wrapText="1"/>
    </xf>
    <xf numFmtId="0" fontId="11" fillId="0" borderId="1" xfId="7" applyFont="1" applyBorder="1" applyAlignment="1">
      <alignment wrapText="1"/>
    </xf>
    <xf numFmtId="0" fontId="11" fillId="0" borderId="2" xfId="7" applyFont="1" applyBorder="1" applyAlignment="1">
      <alignment horizontal="center" vertical="center"/>
    </xf>
    <xf numFmtId="165" fontId="11" fillId="0" borderId="11" xfId="3" applyFont="1" applyBorder="1" applyAlignment="1">
      <alignment horizontal="center" vertical="center"/>
    </xf>
    <xf numFmtId="0" fontId="15" fillId="0" borderId="0" xfId="7"/>
    <xf numFmtId="170" fontId="9" fillId="0" borderId="2" xfId="3" applyNumberFormat="1" applyFont="1" applyBorder="1" applyAlignment="1">
      <alignment horizontal="center" vertical="center"/>
    </xf>
    <xf numFmtId="0" fontId="21" fillId="0" borderId="21" xfId="0" applyFont="1" applyBorder="1" applyAlignment="1">
      <alignment horizontal="center" vertical="center" wrapText="1"/>
    </xf>
    <xf numFmtId="0" fontId="21" fillId="0" borderId="0" xfId="0" applyFont="1" applyAlignment="1">
      <alignment horizontal="center" vertical="center" wrapText="1"/>
    </xf>
    <xf numFmtId="43" fontId="21" fillId="0" borderId="0" xfId="0" applyNumberFormat="1" applyFont="1" applyAlignment="1">
      <alignment horizontal="center" vertical="center" wrapText="1"/>
    </xf>
    <xf numFmtId="0" fontId="0" fillId="4" borderId="0" xfId="0" applyFill="1"/>
    <xf numFmtId="166" fontId="1" fillId="0" borderId="17" xfId="0" applyNumberFormat="1" applyFont="1" applyBorder="1" applyAlignment="1">
      <alignment vertical="center"/>
    </xf>
    <xf numFmtId="0" fontId="2" fillId="0" borderId="17" xfId="0" applyFont="1" applyBorder="1" applyAlignment="1">
      <alignment horizontal="center" vertical="center"/>
    </xf>
    <xf numFmtId="166" fontId="2" fillId="0" borderId="17" xfId="0" applyNumberFormat="1" applyFont="1" applyBorder="1" applyAlignment="1">
      <alignment horizontal="center" vertical="center"/>
    </xf>
    <xf numFmtId="0" fontId="17" fillId="0" borderId="17" xfId="0" applyFont="1" applyBorder="1" applyAlignment="1">
      <alignment horizontal="center" vertical="center"/>
    </xf>
    <xf numFmtId="0" fontId="35" fillId="3" borderId="13" xfId="8" applyFont="1" applyFill="1" applyBorder="1" applyAlignment="1">
      <alignment vertical="top" wrapText="1"/>
    </xf>
    <xf numFmtId="0" fontId="17" fillId="0" borderId="17" xfId="0" applyFont="1" applyBorder="1" applyAlignment="1">
      <alignment horizontal="center" vertical="center" wrapText="1"/>
    </xf>
    <xf numFmtId="0" fontId="39" fillId="0" borderId="53" xfId="0" applyFont="1" applyBorder="1" applyAlignment="1">
      <alignment vertical="center" wrapText="1"/>
    </xf>
    <xf numFmtId="0" fontId="38" fillId="0" borderId="53" xfId="0" applyFont="1" applyBorder="1" applyAlignment="1">
      <alignment vertical="center" wrapText="1"/>
    </xf>
    <xf numFmtId="170" fontId="17" fillId="0" borderId="21" xfId="0" applyNumberFormat="1" applyFont="1" applyBorder="1" applyAlignment="1">
      <alignment vertical="center"/>
    </xf>
    <xf numFmtId="0" fontId="18" fillId="0" borderId="17" xfId="0" applyFont="1" applyBorder="1" applyAlignment="1">
      <alignment vertical="top" wrapText="1"/>
    </xf>
    <xf numFmtId="0" fontId="17" fillId="3" borderId="17" xfId="0" applyFont="1" applyFill="1" applyBorder="1" applyAlignment="1">
      <alignment vertical="justify" wrapText="1"/>
    </xf>
    <xf numFmtId="0" fontId="17" fillId="3" borderId="17" xfId="0" applyFont="1" applyFill="1" applyBorder="1" applyAlignment="1">
      <alignment vertical="center"/>
    </xf>
    <xf numFmtId="166" fontId="17" fillId="3" borderId="21" xfId="0" applyNumberFormat="1" applyFont="1" applyFill="1" applyBorder="1" applyAlignment="1">
      <alignment vertical="center"/>
    </xf>
    <xf numFmtId="165" fontId="17" fillId="3" borderId="18" xfId="0" applyNumberFormat="1" applyFont="1" applyFill="1" applyBorder="1" applyAlignment="1">
      <alignment horizontal="center" vertical="center"/>
    </xf>
    <xf numFmtId="0" fontId="19" fillId="0" borderId="0" xfId="0" applyFont="1" applyAlignment="1">
      <alignment vertical="top" wrapText="1"/>
    </xf>
    <xf numFmtId="0" fontId="19" fillId="0" borderId="21" xfId="0" applyFont="1" applyBorder="1" applyAlignment="1">
      <alignment horizontal="center" vertical="center" wrapText="1"/>
    </xf>
    <xf numFmtId="0" fontId="22" fillId="0" borderId="21" xfId="0" applyFont="1" applyBorder="1" applyAlignment="1">
      <alignment vertical="top" wrapText="1"/>
    </xf>
    <xf numFmtId="0" fontId="27" fillId="0" borderId="21" xfId="0" applyFont="1" applyBorder="1" applyAlignment="1">
      <alignment vertical="top" wrapText="1"/>
    </xf>
    <xf numFmtId="164" fontId="19" fillId="0" borderId="21" xfId="0" applyNumberFormat="1" applyFont="1" applyBorder="1" applyAlignment="1">
      <alignment horizontal="center" vertical="center" wrapText="1"/>
    </xf>
    <xf numFmtId="0" fontId="19" fillId="0" borderId="0" xfId="0" applyFont="1" applyAlignment="1">
      <alignment horizontal="center" vertical="center" wrapText="1"/>
    </xf>
    <xf numFmtId="164" fontId="19" fillId="0" borderId="0" xfId="0" applyNumberFormat="1" applyFont="1" applyAlignment="1">
      <alignment horizontal="center" vertical="center" wrapText="1"/>
    </xf>
    <xf numFmtId="0" fontId="40" fillId="0" borderId="3" xfId="7" applyFont="1" applyBorder="1" applyAlignment="1">
      <alignment horizontal="center"/>
    </xf>
    <xf numFmtId="0" fontId="40" fillId="0" borderId="6" xfId="7" applyFont="1" applyBorder="1" applyAlignment="1">
      <alignment horizontal="center"/>
    </xf>
    <xf numFmtId="0" fontId="40" fillId="0" borderId="0" xfId="7" applyFont="1" applyAlignment="1">
      <alignment horizontal="center"/>
    </xf>
    <xf numFmtId="0" fontId="40" fillId="0" borderId="0" xfId="7" applyFont="1" applyAlignment="1">
      <alignment horizontal="left" wrapText="1"/>
    </xf>
    <xf numFmtId="43" fontId="40" fillId="0" borderId="0" xfId="3" applyNumberFormat="1" applyFont="1" applyFill="1" applyBorder="1"/>
    <xf numFmtId="0" fontId="40" fillId="0" borderId="0" xfId="7" applyFont="1" applyAlignment="1">
      <alignment wrapText="1"/>
    </xf>
    <xf numFmtId="0" fontId="40" fillId="0" borderId="6" xfId="7" applyFont="1" applyBorder="1" applyAlignment="1">
      <alignment wrapText="1"/>
    </xf>
    <xf numFmtId="165" fontId="40" fillId="0" borderId="6" xfId="4" applyNumberFormat="1" applyFont="1" applyFill="1" applyBorder="1"/>
    <xf numFmtId="165" fontId="40" fillId="0" borderId="10" xfId="4" applyNumberFormat="1" applyFont="1" applyFill="1" applyBorder="1"/>
    <xf numFmtId="165" fontId="40" fillId="0" borderId="0" xfId="4" applyNumberFormat="1" applyFont="1" applyFill="1"/>
    <xf numFmtId="0" fontId="18" fillId="0" borderId="0" xfId="0" applyFont="1" applyAlignment="1">
      <alignment vertical="top" wrapText="1"/>
    </xf>
    <xf numFmtId="0" fontId="38" fillId="0" borderId="0" xfId="0" applyFont="1" applyAlignment="1">
      <alignment vertical="center" wrapText="1"/>
    </xf>
    <xf numFmtId="0" fontId="39" fillId="0" borderId="53" xfId="0" applyFont="1" applyBorder="1" applyAlignment="1">
      <alignment horizontal="center" vertical="center"/>
    </xf>
    <xf numFmtId="0" fontId="38" fillId="0" borderId="52" xfId="0" applyFont="1" applyBorder="1"/>
    <xf numFmtId="3" fontId="38" fillId="0" borderId="52" xfId="0" applyNumberFormat="1" applyFont="1" applyBorder="1" applyAlignment="1">
      <alignment horizontal="center"/>
    </xf>
    <xf numFmtId="164" fontId="38" fillId="0" borderId="51" xfId="0" applyNumberFormat="1" applyFont="1" applyBorder="1" applyAlignment="1">
      <alignment horizontal="center" vertical="center"/>
    </xf>
    <xf numFmtId="0" fontId="38" fillId="0" borderId="0" xfId="0" applyFont="1"/>
    <xf numFmtId="3" fontId="38" fillId="3" borderId="53" xfId="0" applyNumberFormat="1" applyFont="1" applyFill="1" applyBorder="1" applyAlignment="1">
      <alignment horizontal="center" vertical="center"/>
    </xf>
    <xf numFmtId="3" fontId="38" fillId="0" borderId="53" xfId="0" applyNumberFormat="1" applyFont="1" applyBorder="1" applyAlignment="1">
      <alignment horizontal="center" vertical="center"/>
    </xf>
    <xf numFmtId="3" fontId="38" fillId="0" borderId="53" xfId="13" applyNumberFormat="1" applyFont="1" applyBorder="1" applyAlignment="1">
      <alignment horizontal="center" vertical="center"/>
    </xf>
    <xf numFmtId="0" fontId="38" fillId="0" borderId="53" xfId="0" applyFont="1" applyBorder="1"/>
    <xf numFmtId="3" fontId="38" fillId="0" borderId="53" xfId="0" applyNumberFormat="1" applyFont="1" applyBorder="1" applyAlignment="1">
      <alignment vertical="center" wrapText="1"/>
    </xf>
    <xf numFmtId="3" fontId="41" fillId="0" borderId="53" xfId="0" applyNumberFormat="1" applyFont="1" applyBorder="1" applyAlignment="1">
      <alignment vertical="center" wrapText="1"/>
    </xf>
    <xf numFmtId="0" fontId="39" fillId="0" borderId="52" xfId="0" applyFont="1" applyBorder="1" applyAlignment="1">
      <alignment vertical="center"/>
    </xf>
    <xf numFmtId="0" fontId="19" fillId="3" borderId="17" xfId="0" applyFont="1" applyFill="1" applyBorder="1" applyAlignment="1">
      <alignment horizontal="center" vertical="top"/>
    </xf>
    <xf numFmtId="0" fontId="19" fillId="0" borderId="54" xfId="0" applyFont="1" applyBorder="1" applyAlignment="1">
      <alignment horizontal="center" vertical="center" wrapText="1"/>
    </xf>
    <xf numFmtId="0" fontId="19" fillId="0" borderId="6" xfId="0" applyFont="1" applyBorder="1" applyAlignment="1">
      <alignment horizontal="center" vertical="center" wrapText="1"/>
    </xf>
    <xf numFmtId="164" fontId="19" fillId="0" borderId="54" xfId="0" applyNumberFormat="1" applyFont="1" applyBorder="1" applyAlignment="1">
      <alignment horizontal="center" vertical="center" wrapText="1"/>
    </xf>
    <xf numFmtId="0" fontId="6" fillId="0" borderId="2" xfId="7" applyFont="1" applyBorder="1" applyAlignment="1">
      <alignment horizontal="center" vertical="center"/>
    </xf>
    <xf numFmtId="43" fontId="6" fillId="0" borderId="2" xfId="3" applyNumberFormat="1" applyFont="1" applyFill="1" applyBorder="1" applyAlignment="1">
      <alignment horizontal="center" vertical="center"/>
    </xf>
    <xf numFmtId="0" fontId="0" fillId="2" borderId="0" xfId="0" applyFill="1"/>
    <xf numFmtId="0" fontId="39" fillId="0" borderId="0" xfId="0" applyFont="1" applyAlignment="1">
      <alignment horizontal="center" vertical="center"/>
    </xf>
    <xf numFmtId="0" fontId="0" fillId="5" borderId="0" xfId="0" applyFill="1"/>
    <xf numFmtId="0" fontId="38" fillId="5" borderId="0" xfId="0" applyFont="1" applyFill="1" applyAlignment="1">
      <alignment vertical="center" wrapText="1"/>
    </xf>
    <xf numFmtId="0" fontId="19" fillId="0" borderId="21" xfId="0" applyFont="1" applyBorder="1" applyAlignment="1">
      <alignment horizontal="center" vertical="top"/>
    </xf>
    <xf numFmtId="0" fontId="17" fillId="0" borderId="0" xfId="0" applyFont="1" applyAlignment="1">
      <alignment vertical="top" wrapText="1"/>
    </xf>
    <xf numFmtId="0" fontId="17" fillId="0" borderId="0" xfId="0" applyFont="1" applyAlignment="1">
      <alignment horizontal="center" vertical="center"/>
    </xf>
    <xf numFmtId="0" fontId="17" fillId="0" borderId="0" xfId="0" applyFont="1" applyAlignment="1">
      <alignment horizontal="center" vertical="center" wrapText="1"/>
    </xf>
    <xf numFmtId="0" fontId="19" fillId="0" borderId="0" xfId="0" applyFont="1" applyAlignment="1">
      <alignment horizontal="center" vertical="top"/>
    </xf>
    <xf numFmtId="1" fontId="2" fillId="0" borderId="17" xfId="0" applyNumberFormat="1" applyFont="1" applyBorder="1" applyAlignment="1">
      <alignment vertical="center"/>
    </xf>
    <xf numFmtId="165" fontId="2" fillId="0" borderId="18" xfId="0" applyNumberFormat="1" applyFont="1" applyBorder="1" applyAlignment="1">
      <alignment horizontal="center" vertical="center"/>
    </xf>
    <xf numFmtId="0" fontId="2" fillId="0" borderId="17" xfId="0" applyFont="1" applyBorder="1" applyAlignment="1">
      <alignment vertical="center"/>
    </xf>
    <xf numFmtId="2" fontId="2" fillId="0" borderId="17" xfId="0" applyNumberFormat="1" applyFont="1" applyBorder="1" applyAlignment="1">
      <alignment vertical="center"/>
    </xf>
    <xf numFmtId="0" fontId="34" fillId="0" borderId="0" xfId="0" applyFont="1"/>
    <xf numFmtId="0" fontId="43" fillId="0" borderId="17" xfId="0" applyFont="1" applyBorder="1" applyAlignment="1">
      <alignment horizontal="center" vertical="top"/>
    </xf>
    <xf numFmtId="165" fontId="2" fillId="0" borderId="21" xfId="0" applyNumberFormat="1" applyFont="1" applyBorder="1" applyAlignment="1">
      <alignment vertical="center"/>
    </xf>
    <xf numFmtId="0" fontId="44" fillId="0" borderId="0" xfId="0" applyFont="1"/>
    <xf numFmtId="0" fontId="2" fillId="0" borderId="21" xfId="0" applyFont="1" applyBorder="1" applyAlignment="1">
      <alignment horizontal="left" vertical="center" wrapText="1"/>
    </xf>
    <xf numFmtId="0" fontId="45" fillId="0" borderId="0" xfId="0" applyFont="1" applyAlignment="1">
      <alignment horizontal="left" vertical="top" wrapText="1"/>
    </xf>
    <xf numFmtId="0" fontId="2" fillId="0" borderId="21" xfId="0" applyFont="1" applyBorder="1" applyAlignment="1">
      <alignment vertical="center"/>
    </xf>
    <xf numFmtId="0" fontId="27" fillId="0" borderId="18" xfId="0" applyFont="1" applyBorder="1" applyAlignment="1">
      <alignment horizontal="left" vertical="top" wrapText="1"/>
    </xf>
    <xf numFmtId="0" fontId="21" fillId="0" borderId="17" xfId="0" applyFont="1" applyBorder="1" applyAlignment="1">
      <alignment horizontal="center" vertical="top" wrapText="1"/>
    </xf>
    <xf numFmtId="0" fontId="27" fillId="0" borderId="17" xfId="0" applyFont="1" applyBorder="1" applyAlignment="1">
      <alignment vertical="top" wrapText="1"/>
    </xf>
    <xf numFmtId="0" fontId="19" fillId="0" borderId="21" xfId="0" applyFont="1" applyBorder="1" applyAlignment="1">
      <alignment horizontal="center" vertical="center"/>
    </xf>
    <xf numFmtId="0" fontId="21" fillId="0" borderId="21" xfId="0" applyFont="1" applyBorder="1" applyAlignment="1">
      <alignment vertical="center" wrapText="1"/>
    </xf>
    <xf numFmtId="0" fontId="19" fillId="0" borderId="17" xfId="0" applyFont="1" applyBorder="1" applyAlignment="1">
      <alignment vertical="center" wrapText="1"/>
    </xf>
    <xf numFmtId="0" fontId="27" fillId="0" borderId="0" xfId="0" applyFont="1" applyAlignment="1">
      <alignment horizontal="left" vertical="top" wrapText="1"/>
    </xf>
    <xf numFmtId="0" fontId="19" fillId="0" borderId="17" xfId="0" applyFont="1" applyBorder="1" applyAlignment="1">
      <alignment vertical="top" wrapText="1"/>
    </xf>
    <xf numFmtId="0" fontId="19" fillId="0" borderId="21" xfId="0" applyFont="1" applyBorder="1" applyAlignment="1">
      <alignment horizontal="left" vertical="top" wrapText="1"/>
    </xf>
    <xf numFmtId="49" fontId="19" fillId="0" borderId="0" xfId="0" applyNumberFormat="1" applyFont="1" applyAlignment="1">
      <alignment horizontal="center" vertical="center" wrapText="1"/>
    </xf>
    <xf numFmtId="43" fontId="19" fillId="0" borderId="0" xfId="0" applyNumberFormat="1" applyFont="1" applyAlignment="1">
      <alignment horizontal="right" vertical="center"/>
    </xf>
    <xf numFmtId="0" fontId="43" fillId="0" borderId="21" xfId="0" applyFont="1" applyBorder="1" applyAlignment="1">
      <alignment vertical="top" wrapText="1"/>
    </xf>
    <xf numFmtId="49" fontId="43" fillId="0" borderId="17" xfId="0" applyNumberFormat="1" applyFont="1" applyBorder="1" applyAlignment="1">
      <alignment horizontal="center" vertical="center" wrapText="1"/>
    </xf>
    <xf numFmtId="43" fontId="43" fillId="0" borderId="17" xfId="0" applyNumberFormat="1" applyFont="1" applyBorder="1" applyAlignment="1">
      <alignment horizontal="right" vertical="center"/>
    </xf>
    <xf numFmtId="0" fontId="5" fillId="0" borderId="3" xfId="7" applyFont="1" applyBorder="1" applyAlignment="1">
      <alignment horizontal="center" vertical="top"/>
    </xf>
    <xf numFmtId="0" fontId="19" fillId="0" borderId="54" xfId="0" applyFont="1" applyBorder="1" applyAlignment="1">
      <alignment vertical="top" wrapText="1"/>
    </xf>
    <xf numFmtId="0" fontId="0" fillId="0" borderId="6" xfId="0" applyBorder="1"/>
    <xf numFmtId="0" fontId="34" fillId="0" borderId="16" xfId="0" applyFont="1" applyBorder="1"/>
    <xf numFmtId="0" fontId="46" fillId="0" borderId="17" xfId="0" applyFont="1" applyBorder="1" applyAlignment="1">
      <alignment horizontal="left" wrapText="1"/>
    </xf>
    <xf numFmtId="0" fontId="45" fillId="0" borderId="17" xfId="0" applyFont="1" applyBorder="1" applyAlignment="1">
      <alignment horizontal="left" vertical="top" wrapText="1"/>
    </xf>
    <xf numFmtId="0" fontId="43" fillId="0" borderId="0" xfId="0" applyFont="1" applyAlignment="1">
      <alignment horizontal="center" vertical="center" wrapText="1"/>
    </xf>
    <xf numFmtId="0" fontId="18" fillId="0" borderId="54" xfId="0" applyFont="1" applyBorder="1" applyAlignment="1">
      <alignment vertical="top" wrapText="1"/>
    </xf>
    <xf numFmtId="0" fontId="39" fillId="0" borderId="55" xfId="0" applyFont="1" applyBorder="1" applyAlignment="1">
      <alignment vertical="center"/>
    </xf>
    <xf numFmtId="0" fontId="39" fillId="0" borderId="0" xfId="0" applyFont="1" applyAlignment="1">
      <alignment vertical="center"/>
    </xf>
    <xf numFmtId="3" fontId="38" fillId="0" borderId="56" xfId="0" applyNumberFormat="1" applyFont="1" applyBorder="1" applyAlignment="1">
      <alignment vertical="center" wrapText="1"/>
    </xf>
    <xf numFmtId="165" fontId="40" fillId="0" borderId="15" xfId="4" applyNumberFormat="1" applyFont="1" applyFill="1" applyBorder="1"/>
    <xf numFmtId="43" fontId="43" fillId="0" borderId="44" xfId="0" applyNumberFormat="1" applyFont="1" applyBorder="1" applyAlignment="1">
      <alignment horizontal="right" wrapText="1"/>
    </xf>
    <xf numFmtId="0" fontId="43" fillId="0" borderId="43" xfId="0" applyFont="1" applyBorder="1" applyAlignment="1">
      <alignment vertical="top" wrapText="1"/>
    </xf>
    <xf numFmtId="0" fontId="16" fillId="6" borderId="13" xfId="0" applyFont="1" applyFill="1" applyBorder="1" applyAlignment="1">
      <alignment horizontal="center" vertical="center"/>
    </xf>
    <xf numFmtId="0" fontId="18" fillId="6" borderId="20" xfId="0" applyFont="1" applyFill="1" applyBorder="1" applyAlignment="1">
      <alignment horizontal="center" vertical="center" wrapText="1"/>
    </xf>
    <xf numFmtId="0" fontId="19" fillId="3" borderId="21" xfId="0" applyFont="1" applyFill="1" applyBorder="1" applyAlignment="1">
      <alignment horizontal="center" vertical="top"/>
    </xf>
    <xf numFmtId="164" fontId="21" fillId="0" borderId="0" xfId="0" applyNumberFormat="1" applyFont="1" applyAlignment="1">
      <alignment horizontal="center" vertical="center" wrapText="1"/>
    </xf>
    <xf numFmtId="0" fontId="40" fillId="0" borderId="5" xfId="7" applyFont="1" applyBorder="1" applyAlignment="1">
      <alignment wrapText="1"/>
    </xf>
    <xf numFmtId="0" fontId="40" fillId="0" borderId="5" xfId="7" applyFont="1" applyBorder="1" applyAlignment="1">
      <alignment horizontal="center"/>
    </xf>
    <xf numFmtId="165" fontId="40" fillId="0" borderId="5" xfId="4" applyNumberFormat="1" applyFont="1" applyFill="1" applyBorder="1"/>
    <xf numFmtId="0" fontId="43" fillId="0" borderId="42" xfId="0" applyFont="1" applyBorder="1" applyAlignment="1">
      <alignment horizontal="center" vertical="top"/>
    </xf>
    <xf numFmtId="0" fontId="2" fillId="0" borderId="17" xfId="0" applyFont="1" applyBorder="1" applyAlignment="1">
      <alignment horizontal="right" vertical="center"/>
    </xf>
    <xf numFmtId="1" fontId="5" fillId="0" borderId="2" xfId="7" applyNumberFormat="1" applyFont="1" applyBorder="1" applyAlignment="1">
      <alignment horizontal="center" vertical="center"/>
    </xf>
    <xf numFmtId="43" fontId="2" fillId="3" borderId="2" xfId="0" applyNumberFormat="1" applyFont="1" applyFill="1" applyBorder="1" applyAlignment="1">
      <alignment vertical="center"/>
    </xf>
    <xf numFmtId="43" fontId="31" fillId="0" borderId="17" xfId="0" applyNumberFormat="1" applyFont="1" applyBorder="1" applyAlignment="1">
      <alignment vertical="center"/>
    </xf>
    <xf numFmtId="0" fontId="19" fillId="0" borderId="1" xfId="0" applyFont="1" applyBorder="1" applyAlignment="1">
      <alignment horizontal="center" vertical="center" wrapText="1"/>
    </xf>
    <xf numFmtId="2" fontId="47" fillId="0" borderId="17" xfId="0" applyNumberFormat="1" applyFont="1" applyBorder="1" applyAlignment="1">
      <alignment vertical="center"/>
    </xf>
    <xf numFmtId="0" fontId="43" fillId="0" borderId="21" xfId="0" applyFont="1" applyBorder="1" applyAlignment="1">
      <alignment horizontal="center" vertical="center" wrapText="1"/>
    </xf>
    <xf numFmtId="0" fontId="21" fillId="0" borderId="58" xfId="0" applyFont="1" applyBorder="1" applyAlignment="1">
      <alignment horizontal="left" vertical="top" wrapText="1"/>
    </xf>
    <xf numFmtId="0" fontId="21" fillId="0" borderId="59" xfId="0" applyFont="1" applyBorder="1" applyAlignment="1">
      <alignment horizontal="left" vertical="top" wrapText="1"/>
    </xf>
    <xf numFmtId="0" fontId="21" fillId="0" borderId="60" xfId="0" applyFont="1" applyBorder="1" applyAlignment="1">
      <alignment horizontal="left" vertical="top" wrapText="1"/>
    </xf>
    <xf numFmtId="0" fontId="18" fillId="6" borderId="57"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18" fillId="6" borderId="24" xfId="0" applyFont="1" applyFill="1" applyBorder="1" applyAlignment="1">
      <alignment horizontal="center" vertical="center" wrapText="1"/>
    </xf>
    <xf numFmtId="0" fontId="21" fillId="0" borderId="23" xfId="0" applyFont="1" applyBorder="1" applyAlignment="1">
      <alignment horizontal="right" vertical="top" wrapText="1"/>
    </xf>
    <xf numFmtId="0" fontId="21" fillId="0" borderId="19" xfId="0" applyFont="1" applyBorder="1" applyAlignment="1">
      <alignment horizontal="right" vertical="top" wrapText="1"/>
    </xf>
    <xf numFmtId="0" fontId="21" fillId="0" borderId="23" xfId="0" applyFont="1" applyBorder="1" applyAlignment="1">
      <alignment horizontal="center" vertical="center" wrapText="1"/>
    </xf>
    <xf numFmtId="0" fontId="21" fillId="0" borderId="19" xfId="0" applyFont="1" applyBorder="1" applyAlignment="1">
      <alignment horizontal="center" vertical="center" wrapText="1"/>
    </xf>
    <xf numFmtId="0" fontId="18" fillId="0" borderId="13" xfId="0" applyFont="1" applyBorder="1" applyAlignment="1">
      <alignment horizontal="right" vertical="top" wrapText="1"/>
    </xf>
    <xf numFmtId="0" fontId="18" fillId="0" borderId="13" xfId="0" applyFont="1" applyBorder="1" applyAlignment="1">
      <alignment vertical="top"/>
    </xf>
    <xf numFmtId="0" fontId="18" fillId="0" borderId="20" xfId="0" applyFont="1" applyBorder="1" applyAlignment="1">
      <alignment horizontal="right" wrapText="1"/>
    </xf>
    <xf numFmtId="0" fontId="18" fillId="0" borderId="23" xfId="0" applyFont="1" applyBorder="1"/>
    <xf numFmtId="0" fontId="18" fillId="0" borderId="23" xfId="0" applyFont="1" applyBorder="1" applyAlignment="1">
      <alignment horizontal="left" vertical="center" wrapText="1"/>
    </xf>
    <xf numFmtId="0" fontId="18" fillId="0" borderId="19" xfId="0" applyFont="1" applyBorder="1" applyAlignment="1">
      <alignment horizontal="left" vertical="center" wrapText="1"/>
    </xf>
  </cellXfs>
  <cellStyles count="14">
    <cellStyle name="Comma 11" xfId="1" xr:uid="{00000000-0005-0000-0000-000000000000}"/>
    <cellStyle name="Comma 12" xfId="2" xr:uid="{00000000-0005-0000-0000-000001000000}"/>
    <cellStyle name="Comma 2" xfId="3" xr:uid="{00000000-0005-0000-0000-000002000000}"/>
    <cellStyle name="Comma 2 2" xfId="4" xr:uid="{00000000-0005-0000-0000-000003000000}"/>
    <cellStyle name="Comma 2 2 2" xfId="5" xr:uid="{00000000-0005-0000-0000-000004000000}"/>
    <cellStyle name="Comma 5" xfId="6" xr:uid="{00000000-0005-0000-0000-000005000000}"/>
    <cellStyle name="Comma 9" xfId="11" xr:uid="{00000000-0005-0000-0000-000006000000}"/>
    <cellStyle name="Currency 2" xfId="13" xr:uid="{00000000-0005-0000-0000-000007000000}"/>
    <cellStyle name="Currency 3" xfId="12" xr:uid="{00000000-0005-0000-0000-000008000000}"/>
    <cellStyle name="Normal" xfId="0" builtinId="0"/>
    <cellStyle name="Normal 2" xfId="7" xr:uid="{00000000-0005-0000-0000-00000A000000}"/>
    <cellStyle name="Normal 2 2" xfId="8" xr:uid="{00000000-0005-0000-0000-00000B000000}"/>
    <cellStyle name="Normal 2 2 2" xfId="9" xr:uid="{00000000-0005-0000-0000-00000C000000}"/>
    <cellStyle name="Normal 2 5" xfId="10"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36"/>
  <sheetViews>
    <sheetView tabSelected="1" view="pageBreakPreview" zoomScaleNormal="100" zoomScaleSheetLayoutView="100" workbookViewId="0">
      <pane xSplit="5" ySplit="1" topLeftCell="F263" activePane="bottomRight" state="frozen"/>
      <selection pane="topRight" activeCell="F1" sqref="F1"/>
      <selection pane="bottomLeft" activeCell="A3" sqref="A3"/>
      <selection pane="bottomRight" activeCell="B276" sqref="B276"/>
    </sheetView>
  </sheetViews>
  <sheetFormatPr defaultColWidth="8.6640625" defaultRowHeight="14.4"/>
  <cols>
    <col min="2" max="2" width="45.6640625" customWidth="1"/>
    <col min="4" max="4" width="12.109375" customWidth="1"/>
    <col min="5" max="5" width="15.109375" customWidth="1"/>
    <col min="6" max="6" width="12.44140625" bestFit="1" customWidth="1"/>
    <col min="8" max="8" width="9.109375" bestFit="1" customWidth="1"/>
  </cols>
  <sheetData>
    <row r="1" spans="1:6" ht="25.95" customHeight="1">
      <c r="A1" s="328" t="s">
        <v>166</v>
      </c>
      <c r="B1" s="346" t="s">
        <v>171</v>
      </c>
      <c r="C1" s="347"/>
      <c r="D1" s="347"/>
      <c r="E1" s="348"/>
      <c r="F1" s="329"/>
    </row>
    <row r="2" spans="1:6" ht="15.6">
      <c r="A2" s="126" t="s">
        <v>0</v>
      </c>
      <c r="B2" s="66" t="s">
        <v>1</v>
      </c>
      <c r="C2" s="67" t="s">
        <v>2</v>
      </c>
      <c r="D2" s="67" t="s">
        <v>10</v>
      </c>
      <c r="E2" s="68" t="s">
        <v>11</v>
      </c>
      <c r="F2" s="69" t="s">
        <v>12</v>
      </c>
    </row>
    <row r="3" spans="1:6" ht="15.6">
      <c r="A3" s="10"/>
      <c r="B3" s="70"/>
      <c r="C3" s="12"/>
      <c r="D3" s="12"/>
      <c r="E3" s="71"/>
      <c r="F3" s="72"/>
    </row>
    <row r="4" spans="1:6" ht="28.8">
      <c r="A4" s="10"/>
      <c r="B4" s="64" t="s">
        <v>163</v>
      </c>
      <c r="C4" s="12"/>
      <c r="D4" s="12"/>
      <c r="E4" s="229"/>
      <c r="F4" s="72"/>
    </row>
    <row r="5" spans="1:6" ht="15.6">
      <c r="A5" s="10"/>
      <c r="B5" s="70"/>
      <c r="C5" s="12"/>
      <c r="D5" s="12"/>
      <c r="E5" s="229"/>
      <c r="F5" s="72"/>
    </row>
    <row r="6" spans="1:6" ht="69.599999999999994">
      <c r="A6" s="6" t="s">
        <v>3</v>
      </c>
      <c r="B6" s="80" t="s">
        <v>113</v>
      </c>
      <c r="C6" s="230" t="s">
        <v>114</v>
      </c>
      <c r="D6" s="336">
        <f>20*30</f>
        <v>600</v>
      </c>
      <c r="E6" s="231"/>
      <c r="F6" s="2"/>
    </row>
    <row r="7" spans="1:6" ht="15.6">
      <c r="A7" s="10"/>
      <c r="B7" s="70"/>
      <c r="C7" s="12"/>
      <c r="D7" s="12"/>
      <c r="E7" s="229"/>
      <c r="F7" s="72"/>
    </row>
    <row r="8" spans="1:6" ht="15.6">
      <c r="A8" s="10"/>
      <c r="B8" s="70"/>
      <c r="C8" s="12"/>
      <c r="D8" s="12"/>
      <c r="E8" s="229"/>
      <c r="F8" s="72"/>
    </row>
    <row r="9" spans="1:6" ht="15.6">
      <c r="A9" s="6"/>
      <c r="B9" s="37" t="s">
        <v>164</v>
      </c>
      <c r="C9" s="8"/>
      <c r="D9" s="8"/>
      <c r="E9" s="73"/>
      <c r="F9" s="2"/>
    </row>
    <row r="10" spans="1:6" ht="15.6">
      <c r="A10" s="16"/>
      <c r="B10" s="37" t="s">
        <v>13</v>
      </c>
      <c r="C10" s="8"/>
      <c r="D10" s="18"/>
      <c r="E10" s="74"/>
      <c r="F10" s="2"/>
    </row>
    <row r="11" spans="1:6" ht="18">
      <c r="A11" s="75"/>
      <c r="B11" s="79"/>
      <c r="C11" s="76"/>
      <c r="D11" s="77"/>
      <c r="E11" s="78"/>
      <c r="F11" s="77"/>
    </row>
    <row r="12" spans="1:6" ht="15.6">
      <c r="A12" s="6"/>
      <c r="B12" s="38"/>
      <c r="C12" s="8"/>
      <c r="D12" s="1"/>
      <c r="E12" s="9"/>
      <c r="F12" s="15"/>
    </row>
    <row r="13" spans="1:6" ht="31.2">
      <c r="A13" s="6" t="s">
        <v>3</v>
      </c>
      <c r="B13" s="38" t="s">
        <v>115</v>
      </c>
      <c r="C13" s="8" t="s">
        <v>15</v>
      </c>
      <c r="D13" s="1">
        <f>(14+12)*4*0.6*0.6</f>
        <v>37.44</v>
      </c>
      <c r="E13" s="9"/>
      <c r="F13" s="2"/>
    </row>
    <row r="14" spans="1:6" ht="15.6">
      <c r="A14" s="6"/>
      <c r="B14" s="38"/>
      <c r="C14" s="8"/>
      <c r="D14" s="1"/>
      <c r="E14" s="9"/>
      <c r="F14" s="2"/>
    </row>
    <row r="15" spans="1:6" ht="31.2">
      <c r="A15" s="6" t="s">
        <v>4</v>
      </c>
      <c r="B15" s="38" t="s">
        <v>16</v>
      </c>
      <c r="C15" s="8" t="s">
        <v>15</v>
      </c>
      <c r="D15" s="1">
        <f>43*1.5*1.2 *1</f>
        <v>77.399999999999991</v>
      </c>
      <c r="E15" s="9"/>
      <c r="F15" s="2"/>
    </row>
    <row r="16" spans="1:6" ht="15.6">
      <c r="A16" s="6"/>
      <c r="B16" s="38"/>
      <c r="C16" s="8"/>
      <c r="D16" s="1"/>
      <c r="E16" s="9"/>
      <c r="F16" s="2"/>
    </row>
    <row r="17" spans="1:6" ht="31.2">
      <c r="A17" s="6" t="s">
        <v>5</v>
      </c>
      <c r="B17" s="38" t="s">
        <v>17</v>
      </c>
      <c r="C17" s="8" t="s">
        <v>15</v>
      </c>
      <c r="D17" s="1">
        <f>15%*203.1</f>
        <v>30.464999999999996</v>
      </c>
      <c r="E17" s="9"/>
      <c r="F17" s="2"/>
    </row>
    <row r="18" spans="1:6" ht="15.6">
      <c r="A18" s="6"/>
      <c r="B18" s="38"/>
      <c r="C18" s="8"/>
      <c r="D18" s="1"/>
      <c r="E18" s="9"/>
      <c r="F18" s="15"/>
    </row>
    <row r="19" spans="1:6" ht="15.6">
      <c r="A19" s="6"/>
      <c r="B19" s="81" t="s">
        <v>18</v>
      </c>
      <c r="C19" s="8"/>
      <c r="D19" s="1"/>
      <c r="E19" s="9"/>
      <c r="F19" s="15"/>
    </row>
    <row r="20" spans="1:6" ht="15.6">
      <c r="A20" s="6"/>
      <c r="B20" s="82"/>
      <c r="C20" s="8"/>
      <c r="D20" s="1"/>
      <c r="E20" s="9"/>
      <c r="F20" s="15"/>
    </row>
    <row r="21" spans="1:6" ht="31.2">
      <c r="A21" s="41" t="s">
        <v>3</v>
      </c>
      <c r="B21" s="42" t="s">
        <v>19</v>
      </c>
      <c r="C21" s="8" t="s">
        <v>15</v>
      </c>
      <c r="D21" s="1">
        <f>D13+D15</f>
        <v>114.83999999999999</v>
      </c>
      <c r="E21" s="9"/>
      <c r="F21" s="2"/>
    </row>
    <row r="22" spans="1:6" ht="15.6">
      <c r="A22" s="6"/>
      <c r="B22" s="83"/>
      <c r="C22" s="8"/>
      <c r="D22" s="1"/>
      <c r="E22" s="9"/>
      <c r="F22" s="15"/>
    </row>
    <row r="23" spans="1:6" ht="15.6">
      <c r="A23" s="84"/>
      <c r="B23" s="85"/>
      <c r="C23" s="86"/>
      <c r="D23" s="86"/>
      <c r="E23" s="87"/>
      <c r="F23" s="88"/>
    </row>
    <row r="24" spans="1:6" ht="15.6">
      <c r="A24" s="6"/>
      <c r="B24" s="37" t="s">
        <v>21</v>
      </c>
      <c r="C24" s="8"/>
      <c r="D24" s="8"/>
      <c r="E24" s="9"/>
      <c r="F24" s="2"/>
    </row>
    <row r="25" spans="1:6" ht="15.6">
      <c r="A25" s="6"/>
      <c r="B25" s="89"/>
      <c r="C25" s="8"/>
      <c r="D25" s="8"/>
      <c r="E25" s="9"/>
      <c r="F25" s="2"/>
    </row>
    <row r="26" spans="1:6" ht="18">
      <c r="A26" s="6" t="s">
        <v>3</v>
      </c>
      <c r="B26" s="38" t="s">
        <v>156</v>
      </c>
      <c r="C26" s="232" t="s">
        <v>15</v>
      </c>
      <c r="D26" s="1">
        <f>(14+12)*4*0.05</f>
        <v>5.2</v>
      </c>
      <c r="E26" s="9"/>
      <c r="F26" s="2"/>
    </row>
    <row r="27" spans="1:6" ht="15.6">
      <c r="A27" s="6"/>
      <c r="B27" s="38"/>
      <c r="C27" s="8"/>
      <c r="D27" s="25"/>
      <c r="E27" s="9"/>
      <c r="F27" s="2"/>
    </row>
    <row r="28" spans="1:6" ht="18">
      <c r="A28" s="6" t="s">
        <v>4</v>
      </c>
      <c r="B28" s="38" t="s">
        <v>175</v>
      </c>
      <c r="C28" s="232" t="s">
        <v>15</v>
      </c>
      <c r="D28" s="1">
        <f>(20*1.5*1.5*0.05)</f>
        <v>2.25</v>
      </c>
      <c r="E28" s="9"/>
      <c r="F28" s="2"/>
    </row>
    <row r="29" spans="1:6" ht="15.6">
      <c r="A29" s="6"/>
      <c r="B29" s="38"/>
      <c r="C29" s="8"/>
      <c r="D29" s="1"/>
      <c r="E29" s="9"/>
      <c r="F29" s="15"/>
    </row>
    <row r="30" spans="1:6" ht="15.6">
      <c r="A30" s="6"/>
      <c r="B30" s="38"/>
      <c r="C30" s="8"/>
      <c r="D30" s="1"/>
      <c r="E30" s="9"/>
      <c r="F30" s="15"/>
    </row>
    <row r="31" spans="1:6" ht="15.6">
      <c r="A31" s="6"/>
      <c r="B31" s="38"/>
      <c r="C31" s="8"/>
      <c r="D31" s="1"/>
      <c r="E31" s="9"/>
      <c r="F31" s="15"/>
    </row>
    <row r="32" spans="1:6" ht="46.8">
      <c r="A32" s="6"/>
      <c r="B32" s="11" t="s">
        <v>117</v>
      </c>
      <c r="C32" s="8"/>
      <c r="D32" s="1"/>
      <c r="E32" s="9"/>
      <c r="F32" s="2"/>
    </row>
    <row r="33" spans="1:6" ht="15.6">
      <c r="A33" s="6"/>
      <c r="B33" s="38"/>
      <c r="C33" s="8"/>
      <c r="D33" s="1"/>
      <c r="E33" s="9"/>
      <c r="F33" s="15"/>
    </row>
    <row r="34" spans="1:6" ht="15.6">
      <c r="A34" s="6"/>
      <c r="B34" s="89"/>
      <c r="C34" s="8"/>
      <c r="D34" s="1"/>
      <c r="E34" s="9"/>
      <c r="F34" s="15"/>
    </row>
    <row r="35" spans="1:6" ht="18">
      <c r="A35" s="6" t="s">
        <v>5</v>
      </c>
      <c r="B35" s="38" t="s">
        <v>116</v>
      </c>
      <c r="C35" s="232" t="s">
        <v>15</v>
      </c>
      <c r="D35" s="341">
        <f>14*10*0.1</f>
        <v>14</v>
      </c>
      <c r="E35" s="339"/>
      <c r="F35" s="2"/>
    </row>
    <row r="36" spans="1:6" ht="15.6">
      <c r="A36" s="6"/>
      <c r="B36" s="38"/>
      <c r="C36" s="8"/>
      <c r="D36" s="1"/>
      <c r="E36" s="9"/>
      <c r="F36" s="15"/>
    </row>
    <row r="37" spans="1:6" ht="15.6">
      <c r="A37" s="6"/>
      <c r="B37" s="11" t="s">
        <v>24</v>
      </c>
      <c r="C37" s="8"/>
      <c r="D37" s="1"/>
      <c r="E37" s="9"/>
      <c r="F37" s="2"/>
    </row>
    <row r="38" spans="1:6" ht="15.6">
      <c r="A38" s="6"/>
      <c r="B38" s="38"/>
      <c r="C38" s="8"/>
      <c r="D38" s="1"/>
      <c r="E38" s="9"/>
      <c r="F38" s="15"/>
    </row>
    <row r="39" spans="1:6" ht="62.4">
      <c r="A39" s="6" t="s">
        <v>3</v>
      </c>
      <c r="B39" s="39" t="s">
        <v>25</v>
      </c>
      <c r="C39" s="232" t="s">
        <v>14</v>
      </c>
      <c r="D39" s="1">
        <f>14*12</f>
        <v>168</v>
      </c>
      <c r="E39" s="9"/>
      <c r="F39" s="2"/>
    </row>
    <row r="40" spans="1:6" ht="15.6">
      <c r="A40" s="6"/>
      <c r="B40" s="89"/>
      <c r="C40" s="8"/>
      <c r="D40" s="1"/>
      <c r="E40" s="9"/>
      <c r="F40" s="15"/>
    </row>
    <row r="41" spans="1:6" ht="15.6">
      <c r="A41" s="6"/>
      <c r="B41" s="38"/>
      <c r="C41" s="8"/>
      <c r="D41" s="25"/>
      <c r="E41" s="9"/>
      <c r="F41" s="2"/>
    </row>
    <row r="42" spans="1:6" ht="15.6">
      <c r="A42" s="6"/>
      <c r="B42" s="38"/>
      <c r="C42" s="8"/>
      <c r="D42" s="8"/>
      <c r="E42" s="9"/>
      <c r="F42" s="2"/>
    </row>
    <row r="43" spans="1:6" ht="15.6">
      <c r="A43" s="65"/>
      <c r="B43" s="90"/>
      <c r="C43" s="91"/>
      <c r="D43" s="91"/>
      <c r="E43" s="92"/>
      <c r="F43" s="93"/>
    </row>
    <row r="44" spans="1:6" ht="15.6">
      <c r="A44" s="6"/>
      <c r="B44" s="38"/>
      <c r="C44" s="8"/>
      <c r="D44" s="8"/>
      <c r="E44" s="9"/>
      <c r="F44" s="2"/>
    </row>
    <row r="45" spans="1:6" ht="51.45" customHeight="1">
      <c r="A45" s="6"/>
      <c r="B45" s="37" t="s">
        <v>107</v>
      </c>
      <c r="C45" s="8"/>
      <c r="D45" s="8"/>
      <c r="E45" s="9"/>
      <c r="F45" s="2"/>
    </row>
    <row r="46" spans="1:6" ht="15.6">
      <c r="A46" s="6"/>
      <c r="B46" s="37"/>
      <c r="C46" s="8"/>
      <c r="D46" s="8"/>
      <c r="E46" s="9"/>
      <c r="F46" s="2"/>
    </row>
    <row r="47" spans="1:6" ht="15.6">
      <c r="A47" s="6" t="s">
        <v>3</v>
      </c>
      <c r="B47" s="38" t="s">
        <v>26</v>
      </c>
      <c r="C47" s="232" t="s">
        <v>22</v>
      </c>
      <c r="D47" s="1">
        <f>(14+12)*2*1</f>
        <v>52</v>
      </c>
      <c r="E47" s="9"/>
      <c r="F47" s="2"/>
    </row>
    <row r="48" spans="1:6" ht="15.6">
      <c r="A48" s="6"/>
      <c r="B48" s="38"/>
      <c r="C48" s="8"/>
      <c r="D48" s="1"/>
      <c r="E48" s="9"/>
      <c r="F48" s="2"/>
    </row>
    <row r="49" spans="1:7" ht="15.6">
      <c r="A49" s="6"/>
      <c r="B49" s="37" t="s">
        <v>124</v>
      </c>
      <c r="C49" s="235"/>
      <c r="D49" s="235"/>
      <c r="E49" s="235"/>
      <c r="F49" s="235"/>
      <c r="G49" s="235"/>
    </row>
    <row r="50" spans="1:7" ht="142.19999999999999" customHeight="1">
      <c r="A50" s="6" t="s">
        <v>3</v>
      </c>
      <c r="B50" s="38" t="s">
        <v>125</v>
      </c>
      <c r="C50" s="232" t="s">
        <v>15</v>
      </c>
      <c r="D50" s="234">
        <f>2*4</f>
        <v>8</v>
      </c>
      <c r="E50" s="234"/>
      <c r="F50" s="2"/>
      <c r="G50" s="236"/>
    </row>
    <row r="51" spans="1:7" ht="35.700000000000003" customHeight="1">
      <c r="A51" s="6"/>
      <c r="B51" s="38"/>
      <c r="C51" s="232"/>
      <c r="D51" s="234"/>
      <c r="E51" s="234"/>
      <c r="F51" s="234"/>
      <c r="G51" s="261"/>
    </row>
    <row r="52" spans="1:7" s="282" customFormat="1" ht="65.7" customHeight="1">
      <c r="A52" s="288" t="s">
        <v>4</v>
      </c>
      <c r="B52" s="285" t="s">
        <v>144</v>
      </c>
      <c r="C52" s="286" t="s">
        <v>94</v>
      </c>
      <c r="D52" s="287">
        <v>6</v>
      </c>
      <c r="E52" s="287"/>
      <c r="F52" s="2"/>
      <c r="G52" s="283"/>
    </row>
    <row r="53" spans="1:7" ht="19.2" customHeight="1">
      <c r="A53" s="6"/>
      <c r="B53" s="38"/>
      <c r="C53" s="232"/>
      <c r="D53" s="261"/>
      <c r="E53" s="261"/>
      <c r="F53" s="2"/>
      <c r="G53" s="261"/>
    </row>
    <row r="54" spans="1:7" ht="15.6">
      <c r="A54" s="6"/>
      <c r="B54" s="37" t="s">
        <v>27</v>
      </c>
      <c r="C54" s="8"/>
      <c r="D54" s="1"/>
      <c r="E54" s="9"/>
      <c r="F54" s="2"/>
    </row>
    <row r="55" spans="1:7" ht="15.6">
      <c r="A55" s="6"/>
      <c r="B55" s="37"/>
      <c r="C55" s="8"/>
      <c r="D55" s="1"/>
      <c r="E55" s="9"/>
      <c r="F55" s="2"/>
    </row>
    <row r="56" spans="1:7" ht="46.8">
      <c r="A56" s="6" t="s">
        <v>3</v>
      </c>
      <c r="B56" s="38" t="s">
        <v>28</v>
      </c>
      <c r="C56" s="232" t="s">
        <v>15</v>
      </c>
      <c r="D56" s="1">
        <f>14*12*0.3</f>
        <v>50.4</v>
      </c>
      <c r="E56" s="9"/>
      <c r="F56" s="2"/>
    </row>
    <row r="57" spans="1:7" ht="15.6">
      <c r="A57" s="6"/>
      <c r="B57" s="38"/>
      <c r="C57" s="8"/>
      <c r="D57" s="1"/>
      <c r="E57" s="9"/>
      <c r="F57" s="2"/>
    </row>
    <row r="58" spans="1:7" ht="24" customHeight="1">
      <c r="A58" s="6"/>
      <c r="B58" s="17" t="s">
        <v>119</v>
      </c>
      <c r="C58" s="8"/>
      <c r="D58" s="1"/>
      <c r="E58" s="9"/>
      <c r="F58" s="2"/>
    </row>
    <row r="59" spans="1:7" ht="18">
      <c r="A59" s="6" t="s">
        <v>4</v>
      </c>
      <c r="B59" s="38" t="s">
        <v>118</v>
      </c>
      <c r="C59" s="232" t="s">
        <v>14</v>
      </c>
      <c r="D59" s="1">
        <f>14*12</f>
        <v>168</v>
      </c>
      <c r="E59" s="9"/>
      <c r="F59" s="2"/>
    </row>
    <row r="60" spans="1:7" ht="15.6">
      <c r="A60" s="6"/>
      <c r="B60" s="38"/>
      <c r="C60" s="8"/>
      <c r="D60" s="1"/>
      <c r="E60" s="9"/>
      <c r="F60" s="2"/>
    </row>
    <row r="61" spans="1:7" ht="15.6">
      <c r="A61" s="6"/>
      <c r="B61" s="38"/>
      <c r="C61" s="8"/>
      <c r="D61" s="1"/>
      <c r="E61" s="9"/>
      <c r="F61" s="2"/>
    </row>
    <row r="62" spans="1:7" ht="15.6">
      <c r="A62" s="6"/>
      <c r="B62" s="38"/>
      <c r="C62" s="8"/>
      <c r="D62" s="1"/>
      <c r="E62" s="9"/>
      <c r="F62" s="2"/>
    </row>
    <row r="63" spans="1:7" ht="15.6">
      <c r="A63" s="6"/>
      <c r="B63" s="37" t="s">
        <v>29</v>
      </c>
      <c r="C63" s="8"/>
      <c r="D63" s="1"/>
      <c r="E63" s="9"/>
      <c r="F63" s="2"/>
    </row>
    <row r="64" spans="1:7" ht="15.6">
      <c r="A64" s="6"/>
      <c r="B64" s="37"/>
      <c r="C64" s="8"/>
      <c r="D64" s="1"/>
      <c r="E64" s="9"/>
      <c r="F64" s="2"/>
    </row>
    <row r="65" spans="1:6" ht="31.2">
      <c r="A65" s="6" t="s">
        <v>5</v>
      </c>
      <c r="B65" s="38" t="s">
        <v>30</v>
      </c>
      <c r="C65" s="232" t="s">
        <v>15</v>
      </c>
      <c r="D65" s="1">
        <f>14*12*0.05</f>
        <v>8.4</v>
      </c>
      <c r="E65" s="9"/>
      <c r="F65" s="2"/>
    </row>
    <row r="66" spans="1:6" ht="15.6">
      <c r="A66" s="6"/>
      <c r="B66" s="38"/>
      <c r="C66" s="8"/>
      <c r="D66" s="1"/>
      <c r="E66" s="9"/>
      <c r="F66" s="2"/>
    </row>
    <row r="67" spans="1:6" ht="15.6">
      <c r="A67" s="6"/>
      <c r="B67" s="38"/>
      <c r="C67" s="8"/>
      <c r="D67" s="1"/>
      <c r="E67" s="9"/>
      <c r="F67" s="2"/>
    </row>
    <row r="68" spans="1:6" ht="15.6">
      <c r="A68" s="6"/>
      <c r="B68" s="38"/>
      <c r="C68" s="8"/>
      <c r="D68" s="1"/>
      <c r="E68" s="9"/>
      <c r="F68" s="2"/>
    </row>
    <row r="69" spans="1:6" ht="15.6">
      <c r="A69" s="6"/>
      <c r="B69" s="38"/>
      <c r="C69" s="8"/>
      <c r="D69" s="1"/>
      <c r="E69" s="9"/>
      <c r="F69" s="2"/>
    </row>
    <row r="70" spans="1:6" ht="15.6">
      <c r="A70" s="6"/>
      <c r="B70" s="38"/>
      <c r="C70" s="8"/>
      <c r="D70" s="1"/>
      <c r="E70" s="9"/>
      <c r="F70" s="2"/>
    </row>
    <row r="71" spans="1:6" ht="15.6">
      <c r="A71" s="6"/>
      <c r="B71" s="38"/>
      <c r="C71" s="8"/>
      <c r="D71" s="1"/>
      <c r="E71" s="9"/>
      <c r="F71" s="2"/>
    </row>
    <row r="72" spans="1:6" ht="15.6">
      <c r="A72" s="6"/>
      <c r="B72" s="38"/>
      <c r="C72" s="8"/>
      <c r="D72" s="8"/>
      <c r="E72" s="9"/>
      <c r="F72" s="2"/>
    </row>
    <row r="73" spans="1:6" ht="15.6">
      <c r="A73" s="94"/>
      <c r="B73" s="353" t="s">
        <v>31</v>
      </c>
      <c r="C73" s="354"/>
      <c r="D73" s="95"/>
      <c r="E73" s="96"/>
      <c r="F73" s="97"/>
    </row>
    <row r="74" spans="1:6" ht="15.6">
      <c r="A74" s="98"/>
      <c r="B74" s="99"/>
      <c r="C74" s="12"/>
      <c r="D74" s="12"/>
      <c r="E74" s="100"/>
      <c r="F74" s="2"/>
    </row>
    <row r="75" spans="1:6" ht="31.2">
      <c r="A75" s="6"/>
      <c r="B75" s="37" t="s">
        <v>32</v>
      </c>
      <c r="C75" s="8"/>
      <c r="D75" s="8"/>
      <c r="E75" s="9"/>
      <c r="F75" s="2"/>
    </row>
    <row r="76" spans="1:6" ht="15.6">
      <c r="A76" s="26"/>
      <c r="B76" s="101"/>
      <c r="C76" s="28"/>
      <c r="D76" s="8"/>
      <c r="E76" s="9"/>
      <c r="F76" s="2"/>
    </row>
    <row r="77" spans="1:6" ht="15.6">
      <c r="A77" s="6"/>
      <c r="B77" s="38"/>
      <c r="C77" s="8"/>
      <c r="D77" s="25"/>
      <c r="E77" s="9"/>
      <c r="F77" s="2"/>
    </row>
    <row r="78" spans="1:6" ht="46.8">
      <c r="A78" s="6"/>
      <c r="B78" s="17" t="s">
        <v>120</v>
      </c>
      <c r="C78" s="8"/>
      <c r="D78" s="25"/>
      <c r="E78" s="9"/>
      <c r="F78" s="2"/>
    </row>
    <row r="79" spans="1:6" ht="15.6">
      <c r="A79" s="6"/>
      <c r="B79" s="17"/>
      <c r="C79" s="8"/>
      <c r="D79" s="25"/>
      <c r="E79" s="9"/>
      <c r="F79" s="2"/>
    </row>
    <row r="80" spans="1:6" ht="15.6">
      <c r="A80" s="6" t="s">
        <v>3</v>
      </c>
      <c r="B80" s="20" t="s">
        <v>176</v>
      </c>
      <c r="C80" s="230" t="s">
        <v>45</v>
      </c>
      <c r="D80" s="289">
        <v>28</v>
      </c>
      <c r="E80" s="9"/>
      <c r="F80" s="290"/>
    </row>
    <row r="81" spans="1:6" ht="15.6">
      <c r="A81" s="6"/>
      <c r="B81" s="20"/>
      <c r="C81" s="230"/>
      <c r="D81" s="289"/>
      <c r="E81" s="9"/>
      <c r="F81" s="290"/>
    </row>
    <row r="82" spans="1:6" ht="31.2">
      <c r="A82" s="6" t="s">
        <v>5</v>
      </c>
      <c r="B82" s="318" t="s">
        <v>121</v>
      </c>
      <c r="C82" s="230" t="s">
        <v>160</v>
      </c>
      <c r="D82" s="292">
        <f>17*1.4*3.7*0.1</f>
        <v>8.8059999999999992</v>
      </c>
      <c r="E82" s="339"/>
      <c r="F82" s="290"/>
    </row>
    <row r="83" spans="1:6" ht="15.6">
      <c r="A83" s="6"/>
      <c r="B83" s="37"/>
      <c r="C83" s="291"/>
      <c r="D83" s="289"/>
      <c r="E83" s="9"/>
      <c r="F83" s="290"/>
    </row>
    <row r="84" spans="1:6" ht="15.6">
      <c r="A84" s="26"/>
      <c r="B84" s="101"/>
      <c r="C84" s="28"/>
      <c r="D84" s="8"/>
      <c r="E84" s="9"/>
      <c r="F84" s="2"/>
    </row>
    <row r="85" spans="1:6" ht="15.6">
      <c r="A85" s="26"/>
      <c r="B85" s="101"/>
      <c r="C85" s="28"/>
      <c r="D85" s="8"/>
      <c r="E85" s="9"/>
      <c r="F85" s="2"/>
    </row>
    <row r="86" spans="1:6" ht="31.2">
      <c r="A86" s="29"/>
      <c r="B86" s="102" t="s">
        <v>33</v>
      </c>
      <c r="C86" s="103"/>
      <c r="D86" s="91"/>
      <c r="E86" s="92"/>
      <c r="F86" s="104"/>
    </row>
    <row r="87" spans="1:6" ht="15.6">
      <c r="A87" s="26"/>
      <c r="B87" s="101"/>
      <c r="C87" s="28"/>
      <c r="D87" s="8"/>
      <c r="E87" s="9"/>
      <c r="F87" s="2"/>
    </row>
    <row r="88" spans="1:6" ht="15.6">
      <c r="A88" s="26"/>
      <c r="B88" s="319" t="s">
        <v>34</v>
      </c>
      <c r="C88" s="28"/>
      <c r="D88" s="8"/>
      <c r="E88" s="9"/>
      <c r="F88" s="2"/>
    </row>
    <row r="89" spans="1:6" ht="15.6">
      <c r="A89" s="26"/>
      <c r="B89" s="17"/>
      <c r="C89" s="28"/>
      <c r="D89" s="8"/>
      <c r="E89" s="9"/>
      <c r="F89" s="2"/>
    </row>
    <row r="90" spans="1:6" ht="15.6">
      <c r="A90" s="6"/>
      <c r="B90" s="17" t="s">
        <v>35</v>
      </c>
      <c r="C90" s="8"/>
      <c r="D90" s="8"/>
      <c r="E90" s="9"/>
      <c r="F90" s="2"/>
    </row>
    <row r="91" spans="1:6" ht="15.6">
      <c r="A91" s="6"/>
      <c r="B91" s="17"/>
      <c r="C91" s="8"/>
      <c r="D91" s="8"/>
      <c r="E91" s="9"/>
      <c r="F91" s="2"/>
    </row>
    <row r="92" spans="1:6" ht="78">
      <c r="A92" s="6"/>
      <c r="B92" s="17" t="s">
        <v>36</v>
      </c>
      <c r="C92" s="8"/>
      <c r="D92" s="8"/>
      <c r="E92" s="9"/>
      <c r="F92" s="2"/>
    </row>
    <row r="93" spans="1:6" ht="15.6">
      <c r="A93" s="6"/>
      <c r="B93" s="38"/>
      <c r="C93" s="8"/>
      <c r="D93" s="8"/>
      <c r="E93" s="9"/>
      <c r="F93" s="2"/>
    </row>
    <row r="94" spans="1:6" ht="15.6">
      <c r="A94" s="6"/>
      <c r="B94" s="38"/>
      <c r="C94" s="105"/>
      <c r="D94" s="106"/>
      <c r="E94" s="107"/>
      <c r="F94" s="2"/>
    </row>
    <row r="95" spans="1:6" ht="18">
      <c r="A95" s="6" t="s">
        <v>3</v>
      </c>
      <c r="B95" s="38" t="s">
        <v>122</v>
      </c>
      <c r="C95" s="232" t="s">
        <v>14</v>
      </c>
      <c r="D95" s="25">
        <v>20</v>
      </c>
      <c r="E95" s="9"/>
      <c r="F95" s="2"/>
    </row>
    <row r="96" spans="1:6" ht="15.6">
      <c r="A96" s="6"/>
      <c r="B96" s="108"/>
      <c r="C96" s="8"/>
      <c r="D96" s="25"/>
      <c r="E96" s="9"/>
      <c r="F96" s="2"/>
    </row>
    <row r="97" spans="1:6" ht="18">
      <c r="A97" s="6" t="s">
        <v>6</v>
      </c>
      <c r="B97" s="38" t="s">
        <v>123</v>
      </c>
      <c r="C97" s="232" t="s">
        <v>14</v>
      </c>
      <c r="D97" s="106">
        <f>(1.5*15.6*0.5*2)+(3.2*0.65*0.5*2)</f>
        <v>25.479999999999997</v>
      </c>
      <c r="E97" s="107"/>
      <c r="F97" s="2"/>
    </row>
    <row r="98" spans="1:6" ht="15.6">
      <c r="A98" s="6"/>
      <c r="B98" s="39"/>
      <c r="C98" s="105"/>
      <c r="D98" s="105"/>
      <c r="E98" s="107"/>
      <c r="F98" s="2"/>
    </row>
    <row r="99" spans="1:6" ht="18">
      <c r="A99" s="274" t="s">
        <v>8</v>
      </c>
      <c r="B99" s="239" t="s">
        <v>169</v>
      </c>
      <c r="C99" s="230" t="s">
        <v>160</v>
      </c>
      <c r="D99" s="8">
        <f>1*2*0.2</f>
        <v>0.4</v>
      </c>
      <c r="E99" s="9"/>
      <c r="F99" s="2"/>
    </row>
    <row r="100" spans="1:6" ht="15.6">
      <c r="A100" s="6"/>
      <c r="B100" s="108"/>
      <c r="C100" s="8"/>
      <c r="D100" s="8"/>
      <c r="E100" s="9"/>
      <c r="F100" s="2"/>
    </row>
    <row r="101" spans="1:6" ht="15.6">
      <c r="A101" s="109"/>
      <c r="B101" s="355" t="s">
        <v>37</v>
      </c>
      <c r="C101" s="356"/>
      <c r="D101" s="103"/>
      <c r="E101" s="110"/>
      <c r="F101" s="93"/>
    </row>
    <row r="102" spans="1:6" ht="15.6">
      <c r="A102" s="26"/>
      <c r="B102" s="101"/>
      <c r="C102" s="28"/>
      <c r="D102" s="8"/>
      <c r="E102" s="9"/>
      <c r="F102" s="2"/>
    </row>
    <row r="103" spans="1:6" ht="31.2">
      <c r="A103" s="41"/>
      <c r="B103" s="23" t="s">
        <v>38</v>
      </c>
      <c r="C103" s="8"/>
      <c r="D103" s="8"/>
      <c r="E103" s="9"/>
      <c r="F103" s="2"/>
    </row>
    <row r="104" spans="1:6" ht="15.6">
      <c r="A104" s="41"/>
      <c r="B104" s="111"/>
      <c r="C104" s="8"/>
      <c r="D104" s="8"/>
      <c r="E104" s="9"/>
      <c r="F104" s="2"/>
    </row>
    <row r="105" spans="1:6" ht="15.6">
      <c r="A105" s="6"/>
      <c r="B105" s="38"/>
      <c r="C105" s="8"/>
      <c r="D105" s="19"/>
      <c r="E105" s="112"/>
      <c r="F105" s="2"/>
    </row>
    <row r="106" spans="1:6" ht="214.2" customHeight="1">
      <c r="A106" s="6" t="s">
        <v>3</v>
      </c>
      <c r="B106" s="233" t="s">
        <v>170</v>
      </c>
      <c r="C106" s="8" t="s">
        <v>14</v>
      </c>
      <c r="D106" s="237">
        <f>18*16</f>
        <v>288</v>
      </c>
      <c r="E106" s="112"/>
      <c r="F106" s="2"/>
    </row>
    <row r="107" spans="1:6" ht="15.6">
      <c r="A107" s="6"/>
      <c r="B107" s="38"/>
      <c r="C107" s="8"/>
      <c r="D107" s="19"/>
      <c r="E107" s="112"/>
      <c r="F107" s="2"/>
    </row>
    <row r="108" spans="1:6" ht="57.6">
      <c r="A108" s="6" t="s">
        <v>4</v>
      </c>
      <c r="B108" s="233" t="s">
        <v>130</v>
      </c>
      <c r="C108" s="8" t="s">
        <v>14</v>
      </c>
      <c r="D108" s="19">
        <v>24</v>
      </c>
      <c r="E108" s="112"/>
      <c r="F108" s="2"/>
    </row>
    <row r="109" spans="1:6" ht="15.6">
      <c r="A109" s="6"/>
      <c r="B109" s="38"/>
      <c r="C109" s="8"/>
      <c r="D109" s="19"/>
      <c r="E109" s="112"/>
      <c r="F109" s="2"/>
    </row>
    <row r="110" spans="1:6" ht="15.6">
      <c r="A110" s="6" t="s">
        <v>5</v>
      </c>
      <c r="B110" s="38" t="s">
        <v>126</v>
      </c>
      <c r="C110" s="8" t="s">
        <v>23</v>
      </c>
      <c r="D110" s="19">
        <v>52</v>
      </c>
      <c r="E110" s="112"/>
      <c r="F110" s="2"/>
    </row>
    <row r="111" spans="1:6" ht="15.6">
      <c r="A111" s="6"/>
      <c r="B111" s="38"/>
      <c r="C111" s="8"/>
      <c r="D111" s="19"/>
      <c r="E111" s="112"/>
      <c r="F111" s="2"/>
    </row>
    <row r="112" spans="1:6" ht="15.6">
      <c r="A112" s="6"/>
      <c r="B112" s="111" t="s">
        <v>177</v>
      </c>
      <c r="C112" s="8"/>
      <c r="D112" s="19"/>
      <c r="E112" s="112"/>
      <c r="F112" s="2"/>
    </row>
    <row r="113" spans="1:6" ht="15.6">
      <c r="A113" s="6"/>
      <c r="B113" s="42"/>
      <c r="C113" s="8"/>
      <c r="D113" s="19"/>
      <c r="E113" s="112"/>
      <c r="F113" s="2"/>
    </row>
    <row r="114" spans="1:6" s="228" customFormat="1" ht="62.4">
      <c r="A114" s="6" t="s">
        <v>6</v>
      </c>
      <c r="B114" s="239" t="s">
        <v>39</v>
      </c>
      <c r="C114" s="240" t="s">
        <v>23</v>
      </c>
      <c r="D114" s="241">
        <f>D110</f>
        <v>52</v>
      </c>
      <c r="E114" s="338"/>
      <c r="F114" s="242"/>
    </row>
    <row r="115" spans="1:6" ht="15.6">
      <c r="A115" s="6"/>
      <c r="B115" s="113"/>
      <c r="C115" s="8"/>
      <c r="D115" s="19"/>
      <c r="E115" s="112"/>
      <c r="F115" s="2"/>
    </row>
    <row r="116" spans="1:6" ht="31.2">
      <c r="A116" s="6" t="s">
        <v>7</v>
      </c>
      <c r="B116" s="108" t="s">
        <v>161</v>
      </c>
      <c r="C116" s="8" t="s">
        <v>45</v>
      </c>
      <c r="D116" s="19">
        <v>14</v>
      </c>
      <c r="E116" s="112"/>
      <c r="F116" s="2"/>
    </row>
    <row r="117" spans="1:6" ht="15.6">
      <c r="A117" s="6"/>
      <c r="B117" s="38"/>
      <c r="C117" s="8"/>
      <c r="D117" s="19"/>
      <c r="E117" s="112"/>
      <c r="F117" s="2"/>
    </row>
    <row r="118" spans="1:6" ht="15.6">
      <c r="A118" s="6"/>
      <c r="B118" s="38"/>
      <c r="C118" s="8"/>
      <c r="D118" s="19"/>
      <c r="E118" s="112"/>
      <c r="F118" s="2"/>
    </row>
    <row r="119" spans="1:6" ht="15.6">
      <c r="A119" s="6"/>
      <c r="B119" s="38"/>
      <c r="C119" s="8"/>
      <c r="D119" s="19"/>
      <c r="E119" s="112"/>
      <c r="F119" s="2"/>
    </row>
    <row r="120" spans="1:6" ht="15.6">
      <c r="A120" s="109"/>
      <c r="B120" s="355" t="s">
        <v>41</v>
      </c>
      <c r="C120" s="356"/>
      <c r="D120" s="103"/>
      <c r="E120" s="114"/>
      <c r="F120" s="30"/>
    </row>
    <row r="121" spans="1:6" ht="15.6">
      <c r="A121" s="26"/>
      <c r="B121" s="27"/>
      <c r="C121" s="28"/>
      <c r="D121" s="13"/>
      <c r="E121" s="112"/>
      <c r="F121" s="2"/>
    </row>
    <row r="122" spans="1:6" ht="15.6">
      <c r="A122" s="6"/>
      <c r="B122" s="17" t="s">
        <v>42</v>
      </c>
      <c r="C122" s="8"/>
      <c r="D122" s="19"/>
      <c r="E122" s="112"/>
      <c r="F122" s="2"/>
    </row>
    <row r="123" spans="1:6" ht="15.6">
      <c r="A123" s="6"/>
      <c r="B123" s="17"/>
      <c r="C123" s="8"/>
      <c r="D123" s="19"/>
      <c r="E123" s="112"/>
      <c r="F123" s="2"/>
    </row>
    <row r="124" spans="1:6" ht="109.2">
      <c r="A124" s="6"/>
      <c r="B124" s="17" t="s">
        <v>43</v>
      </c>
      <c r="C124" s="8"/>
      <c r="D124" s="19"/>
      <c r="E124" s="112"/>
      <c r="F124" s="2"/>
    </row>
    <row r="125" spans="1:6" ht="15.6">
      <c r="A125" s="6"/>
      <c r="B125" s="37"/>
      <c r="C125" s="8"/>
      <c r="D125" s="19"/>
      <c r="E125" s="112"/>
      <c r="F125" s="2"/>
    </row>
    <row r="126" spans="1:6" ht="15.6">
      <c r="A126" s="6" t="s">
        <v>3</v>
      </c>
      <c r="B126" s="38" t="s">
        <v>44</v>
      </c>
      <c r="C126" s="232" t="s">
        <v>45</v>
      </c>
      <c r="D126" s="19">
        <f>1.2*1.2*2</f>
        <v>2.88</v>
      </c>
      <c r="E126" s="112"/>
      <c r="F126" s="2"/>
    </row>
    <row r="127" spans="1:6" ht="15.6">
      <c r="A127" s="10"/>
      <c r="B127" s="115"/>
      <c r="C127" s="8"/>
      <c r="D127" s="19"/>
      <c r="E127" s="112"/>
      <c r="F127" s="2"/>
    </row>
    <row r="128" spans="1:6" ht="15.6">
      <c r="A128" s="6" t="s">
        <v>4</v>
      </c>
      <c r="B128" s="20" t="s">
        <v>127</v>
      </c>
      <c r="C128" s="232" t="s">
        <v>45</v>
      </c>
      <c r="D128" s="19">
        <f>0.8*0.8*3</f>
        <v>1.9200000000000004</v>
      </c>
      <c r="E128" s="112"/>
      <c r="F128" s="2"/>
    </row>
    <row r="129" spans="1:6" ht="15.6">
      <c r="A129" s="6"/>
      <c r="B129" s="115"/>
      <c r="C129" s="8"/>
      <c r="D129" s="19"/>
      <c r="E129" s="112"/>
      <c r="F129" s="2"/>
    </row>
    <row r="130" spans="1:6" ht="15.6">
      <c r="A130" s="65"/>
      <c r="B130" s="357" t="s">
        <v>46</v>
      </c>
      <c r="C130" s="358"/>
      <c r="D130" s="3"/>
      <c r="E130" s="4"/>
      <c r="F130" s="5"/>
    </row>
    <row r="131" spans="1:6" ht="15.6">
      <c r="A131" s="6"/>
      <c r="B131" s="7"/>
      <c r="C131" s="8"/>
      <c r="D131" s="8"/>
      <c r="E131" s="9"/>
      <c r="F131" s="2"/>
    </row>
    <row r="132" spans="1:6" ht="15.6">
      <c r="A132" s="10"/>
      <c r="B132" s="11" t="s">
        <v>47</v>
      </c>
      <c r="C132" s="12"/>
      <c r="D132" s="13"/>
      <c r="E132" s="14"/>
      <c r="F132" s="15"/>
    </row>
    <row r="133" spans="1:6" ht="15.6">
      <c r="A133" s="16"/>
      <c r="B133" s="17"/>
      <c r="C133" s="18"/>
      <c r="D133" s="19"/>
      <c r="E133" s="14"/>
      <c r="F133" s="2"/>
    </row>
    <row r="134" spans="1:6" ht="15.6">
      <c r="A134" s="16"/>
      <c r="B134" s="17" t="s">
        <v>48</v>
      </c>
      <c r="C134" s="18"/>
      <c r="D134" s="19"/>
      <c r="E134" s="14"/>
      <c r="F134" s="2"/>
    </row>
    <row r="135" spans="1:6" ht="15.6">
      <c r="A135" s="16"/>
      <c r="B135" s="20"/>
      <c r="C135" s="18"/>
      <c r="D135" s="21"/>
      <c r="E135" s="14"/>
      <c r="F135" s="2"/>
    </row>
    <row r="136" spans="1:6" ht="31.2">
      <c r="A136" s="6"/>
      <c r="B136" s="11" t="s">
        <v>49</v>
      </c>
      <c r="C136" s="8"/>
      <c r="D136" s="22"/>
      <c r="E136" s="14"/>
      <c r="F136" s="2"/>
    </row>
    <row r="137" spans="1:6" ht="15.6">
      <c r="A137" s="6"/>
      <c r="B137" s="23"/>
      <c r="C137" s="8"/>
      <c r="D137" s="22"/>
      <c r="E137" s="14"/>
      <c r="F137" s="2"/>
    </row>
    <row r="138" spans="1:6" ht="15.6">
      <c r="A138" s="6" t="s">
        <v>3</v>
      </c>
      <c r="B138" s="24" t="s">
        <v>50</v>
      </c>
      <c r="C138" s="8" t="s">
        <v>40</v>
      </c>
      <c r="D138" s="22">
        <v>6</v>
      </c>
      <c r="E138" s="14"/>
      <c r="F138" s="2"/>
    </row>
    <row r="139" spans="1:6" ht="15.6">
      <c r="A139" s="6"/>
      <c r="B139" s="20"/>
      <c r="C139" s="8"/>
      <c r="D139" s="8"/>
      <c r="E139" s="9"/>
      <c r="F139" s="2"/>
    </row>
    <row r="140" spans="1:6" ht="31.2">
      <c r="A140" s="6" t="s">
        <v>4</v>
      </c>
      <c r="B140" s="39" t="s">
        <v>131</v>
      </c>
      <c r="C140" s="8" t="s">
        <v>45</v>
      </c>
      <c r="D140" s="8">
        <v>22</v>
      </c>
      <c r="E140" s="9"/>
      <c r="F140" s="2"/>
    </row>
    <row r="141" spans="1:6" ht="15.6">
      <c r="A141" s="6"/>
      <c r="B141" s="24"/>
      <c r="C141" s="8"/>
      <c r="D141" s="8"/>
      <c r="E141" s="9"/>
      <c r="F141" s="2"/>
    </row>
    <row r="142" spans="1:6" ht="15.6">
      <c r="A142" s="6"/>
      <c r="B142" s="11" t="s">
        <v>128</v>
      </c>
      <c r="C142" s="8"/>
      <c r="D142" s="8"/>
      <c r="E142" s="9"/>
      <c r="F142" s="2"/>
    </row>
    <row r="143" spans="1:6" ht="109.2">
      <c r="A143" s="26"/>
      <c r="B143" s="20" t="s">
        <v>129</v>
      </c>
      <c r="C143" s="8" t="s">
        <v>40</v>
      </c>
      <c r="D143" s="8">
        <v>1</v>
      </c>
      <c r="E143" s="9"/>
      <c r="F143" s="2"/>
    </row>
    <row r="144" spans="1:6" ht="15.6">
      <c r="A144" s="26"/>
      <c r="B144" s="27"/>
      <c r="C144" s="28"/>
      <c r="D144" s="8"/>
      <c r="E144" s="9"/>
      <c r="F144" s="15"/>
    </row>
    <row r="145" spans="1:6" ht="15.6">
      <c r="A145" s="26"/>
      <c r="B145" s="27"/>
      <c r="C145" s="28"/>
      <c r="D145" s="8"/>
      <c r="E145" s="9"/>
      <c r="F145" s="15"/>
    </row>
    <row r="146" spans="1:6" ht="15.6">
      <c r="A146" s="6"/>
      <c r="B146" s="17" t="s">
        <v>51</v>
      </c>
      <c r="C146" s="8"/>
      <c r="D146" s="19"/>
      <c r="E146" s="9"/>
      <c r="F146" s="2"/>
    </row>
    <row r="147" spans="1:6" ht="15.6">
      <c r="A147" s="6"/>
      <c r="B147" s="39"/>
      <c r="C147" s="8"/>
      <c r="D147" s="19"/>
      <c r="E147" s="9"/>
      <c r="F147" s="2"/>
    </row>
    <row r="148" spans="1:6" ht="109.2">
      <c r="A148" s="6" t="s">
        <v>7</v>
      </c>
      <c r="B148" s="20" t="s">
        <v>162</v>
      </c>
      <c r="C148" s="8" t="s">
        <v>40</v>
      </c>
      <c r="D148" s="19">
        <v>2</v>
      </c>
      <c r="E148" s="9"/>
      <c r="F148" s="2"/>
    </row>
    <row r="149" spans="1:6" ht="15.6">
      <c r="A149" s="6"/>
      <c r="B149" s="39"/>
      <c r="C149" s="8"/>
      <c r="D149" s="19"/>
      <c r="E149" s="9"/>
      <c r="F149" s="2"/>
    </row>
    <row r="150" spans="1:6" ht="15.6">
      <c r="A150" s="6"/>
      <c r="B150" s="38"/>
      <c r="C150" s="8"/>
      <c r="D150" s="19"/>
      <c r="E150" s="9"/>
      <c r="F150" s="2"/>
    </row>
    <row r="151" spans="1:6" ht="15.6">
      <c r="A151" s="6"/>
      <c r="B151" s="38"/>
      <c r="C151" s="8"/>
      <c r="D151" s="19"/>
      <c r="E151" s="9"/>
      <c r="F151" s="2"/>
    </row>
    <row r="152" spans="1:6" ht="15.6">
      <c r="A152" s="6"/>
      <c r="B152" s="38"/>
      <c r="C152" s="8"/>
      <c r="D152" s="19"/>
      <c r="E152" s="9"/>
      <c r="F152" s="2"/>
    </row>
    <row r="153" spans="1:6" ht="15.6">
      <c r="A153" s="6"/>
      <c r="B153" s="38"/>
      <c r="C153" s="8"/>
      <c r="D153" s="19"/>
      <c r="E153" s="9"/>
      <c r="F153" s="2"/>
    </row>
    <row r="154" spans="1:6" ht="15.6">
      <c r="A154" s="65"/>
      <c r="B154" s="357" t="s">
        <v>52</v>
      </c>
      <c r="C154" s="358"/>
      <c r="D154" s="116"/>
      <c r="E154" s="117"/>
      <c r="F154" s="93"/>
    </row>
    <row r="155" spans="1:6" ht="15.6">
      <c r="A155" s="6"/>
      <c r="B155" s="7"/>
      <c r="C155" s="8"/>
      <c r="D155" s="8"/>
      <c r="E155" s="9"/>
      <c r="F155" s="2"/>
    </row>
    <row r="156" spans="1:6" ht="15.6">
      <c r="A156" s="6"/>
      <c r="B156" s="11" t="s">
        <v>53</v>
      </c>
      <c r="C156" s="8"/>
      <c r="D156" s="19"/>
      <c r="E156" s="9"/>
      <c r="F156" s="2"/>
    </row>
    <row r="157" spans="1:6" ht="15.6">
      <c r="A157" s="6"/>
      <c r="B157" s="17"/>
      <c r="C157" s="8"/>
      <c r="D157" s="19"/>
      <c r="E157" s="9"/>
      <c r="F157" s="2"/>
    </row>
    <row r="158" spans="1:6" ht="15.6">
      <c r="A158" s="6"/>
      <c r="B158" s="11" t="s">
        <v>54</v>
      </c>
      <c r="C158" s="8"/>
      <c r="D158" s="19"/>
      <c r="E158" s="9"/>
      <c r="F158" s="2"/>
    </row>
    <row r="159" spans="1:6" ht="15.6">
      <c r="A159" s="6"/>
      <c r="B159" s="118"/>
      <c r="C159" s="8"/>
      <c r="D159" s="19"/>
      <c r="E159" s="9"/>
      <c r="F159" s="2"/>
    </row>
    <row r="160" spans="1:6" ht="15.6">
      <c r="A160" s="6"/>
      <c r="B160" s="31"/>
      <c r="C160" s="8"/>
      <c r="D160" s="19"/>
      <c r="E160" s="9"/>
      <c r="F160" s="2"/>
    </row>
    <row r="161" spans="1:6" ht="15.6">
      <c r="A161" s="6"/>
      <c r="B161" s="33"/>
      <c r="C161" s="13"/>
      <c r="D161" s="32"/>
      <c r="E161" s="9"/>
      <c r="F161" s="2"/>
    </row>
    <row r="162" spans="1:6" ht="46.8">
      <c r="A162" s="6"/>
      <c r="B162" s="34" t="s">
        <v>55</v>
      </c>
      <c r="C162" s="13"/>
      <c r="D162" s="32"/>
      <c r="E162" s="9"/>
      <c r="F162" s="2"/>
    </row>
    <row r="163" spans="1:6" ht="15.6">
      <c r="A163" s="6"/>
      <c r="B163" s="35"/>
      <c r="C163" s="13"/>
      <c r="D163" s="32"/>
      <c r="E163" s="9"/>
      <c r="F163" s="2"/>
    </row>
    <row r="164" spans="1:6" s="296" customFormat="1" ht="15.6">
      <c r="A164" s="294"/>
      <c r="B164" s="298"/>
      <c r="C164" s="299"/>
      <c r="D164" s="295"/>
      <c r="E164" s="9"/>
      <c r="F164" s="290"/>
    </row>
    <row r="165" spans="1:6" s="296" customFormat="1" ht="18">
      <c r="A165" s="294" t="s">
        <v>3</v>
      </c>
      <c r="B165" s="297" t="s">
        <v>132</v>
      </c>
      <c r="C165" s="230" t="s">
        <v>114</v>
      </c>
      <c r="D165" s="295">
        <f>3.7*1.4*12</f>
        <v>62.16</v>
      </c>
      <c r="F165" s="290"/>
    </row>
    <row r="166" spans="1:6" s="296" customFormat="1" ht="15.6">
      <c r="A166" s="294"/>
      <c r="B166" s="298"/>
      <c r="C166" s="299"/>
      <c r="D166" s="295"/>
      <c r="E166" s="9"/>
      <c r="F166" s="290"/>
    </row>
    <row r="167" spans="1:6" ht="15.6">
      <c r="A167" s="6"/>
      <c r="B167" s="36"/>
      <c r="C167" s="13"/>
      <c r="D167" s="32"/>
      <c r="E167" s="9"/>
      <c r="F167" s="2"/>
    </row>
    <row r="168" spans="1:6" ht="15.6">
      <c r="A168" s="6"/>
      <c r="B168" s="34" t="s">
        <v>174</v>
      </c>
      <c r="C168" s="13"/>
      <c r="D168" s="32"/>
      <c r="E168" s="9"/>
      <c r="F168" s="2"/>
    </row>
    <row r="169" spans="1:6" ht="15.6">
      <c r="A169" s="6"/>
      <c r="B169" s="37"/>
      <c r="C169" s="8"/>
      <c r="D169" s="8"/>
      <c r="E169" s="9"/>
      <c r="F169" s="2"/>
    </row>
    <row r="170" spans="1:6" ht="15.6">
      <c r="A170" s="6" t="s">
        <v>4</v>
      </c>
      <c r="B170" s="24" t="s">
        <v>56</v>
      </c>
      <c r="C170" s="8" t="s">
        <v>22</v>
      </c>
      <c r="D170" s="40">
        <v>28</v>
      </c>
      <c r="E170" s="9"/>
      <c r="F170" s="2"/>
    </row>
    <row r="171" spans="1:6" ht="15.6">
      <c r="A171" s="6"/>
      <c r="B171" s="37"/>
      <c r="C171" s="8"/>
      <c r="D171" s="40"/>
      <c r="E171" s="9"/>
      <c r="F171" s="2"/>
    </row>
    <row r="172" spans="1:6" ht="31.2">
      <c r="A172" s="6"/>
      <c r="B172" s="11" t="s">
        <v>57</v>
      </c>
      <c r="C172" s="8"/>
      <c r="D172" s="40"/>
      <c r="E172" s="9"/>
      <c r="F172" s="2"/>
    </row>
    <row r="173" spans="1:6" ht="15.6">
      <c r="A173" s="41"/>
      <c r="B173" s="42"/>
      <c r="C173" s="8"/>
      <c r="D173" s="40"/>
      <c r="E173" s="9"/>
      <c r="F173" s="2"/>
    </row>
    <row r="174" spans="1:6" ht="15.6">
      <c r="A174" s="6" t="s">
        <v>5</v>
      </c>
      <c r="B174" s="20" t="s">
        <v>145</v>
      </c>
      <c r="C174" s="8" t="s">
        <v>22</v>
      </c>
      <c r="D174" s="40">
        <v>34</v>
      </c>
      <c r="E174" s="9"/>
      <c r="F174" s="2"/>
    </row>
    <row r="175" spans="1:6" ht="15.6">
      <c r="A175" s="6"/>
      <c r="B175" s="39"/>
      <c r="C175" s="8"/>
      <c r="D175" s="40"/>
      <c r="E175" s="9"/>
      <c r="F175" s="2"/>
    </row>
    <row r="176" spans="1:6" ht="109.2">
      <c r="A176" s="6"/>
      <c r="B176" s="11" t="s">
        <v>58</v>
      </c>
      <c r="C176" s="8"/>
      <c r="D176" s="40"/>
      <c r="E176" s="9"/>
      <c r="F176" s="2"/>
    </row>
    <row r="177" spans="1:6" ht="15.6">
      <c r="A177" s="6"/>
      <c r="B177" s="37" t="s">
        <v>59</v>
      </c>
      <c r="C177" s="8"/>
      <c r="D177" s="8"/>
      <c r="E177" s="9"/>
      <c r="F177" s="2"/>
    </row>
    <row r="178" spans="1:6" ht="15.6">
      <c r="A178" s="6"/>
      <c r="B178" s="89"/>
      <c r="C178" s="8"/>
      <c r="D178" s="21"/>
      <c r="E178" s="9"/>
      <c r="F178" s="2"/>
    </row>
    <row r="179" spans="1:6" ht="15.6">
      <c r="A179" s="6"/>
      <c r="B179" s="119" t="s">
        <v>60</v>
      </c>
      <c r="C179" s="8"/>
      <c r="D179" s="25"/>
      <c r="E179" s="9"/>
      <c r="F179" s="2"/>
    </row>
    <row r="180" spans="1:6" ht="15.6">
      <c r="A180" s="6"/>
      <c r="B180" s="89"/>
      <c r="C180" s="8"/>
      <c r="D180" s="25"/>
      <c r="E180" s="9"/>
      <c r="F180" s="2"/>
    </row>
    <row r="181" spans="1:6" ht="62.4">
      <c r="A181" s="6" t="s">
        <v>167</v>
      </c>
      <c r="B181" s="42" t="s">
        <v>61</v>
      </c>
      <c r="C181" s="8" t="s">
        <v>23</v>
      </c>
      <c r="D181" s="25">
        <v>44.8</v>
      </c>
      <c r="E181" s="9"/>
      <c r="F181" s="2"/>
    </row>
    <row r="182" spans="1:6" ht="15.6">
      <c r="A182" s="6"/>
      <c r="B182" s="37"/>
      <c r="C182" s="8"/>
      <c r="D182" s="25"/>
      <c r="E182" s="9"/>
      <c r="F182" s="2"/>
    </row>
    <row r="183" spans="1:6" ht="15.6">
      <c r="A183" s="65"/>
      <c r="B183" s="43" t="s">
        <v>62</v>
      </c>
      <c r="C183" s="91"/>
      <c r="D183" s="91"/>
      <c r="E183" s="120"/>
      <c r="F183" s="5"/>
    </row>
    <row r="184" spans="1:6">
      <c r="A184" s="121"/>
      <c r="B184" s="122" t="s">
        <v>63</v>
      </c>
      <c r="C184" s="122"/>
      <c r="D184" s="123"/>
    </row>
    <row r="185" spans="1:6" ht="15" thickBot="1">
      <c r="A185" s="124"/>
      <c r="B185" s="124"/>
      <c r="C185" s="124"/>
      <c r="D185" s="125"/>
    </row>
    <row r="186" spans="1:6" ht="28.8">
      <c r="A186" s="126" t="s">
        <v>64</v>
      </c>
      <c r="B186" s="127" t="s">
        <v>65</v>
      </c>
      <c r="C186" s="128" t="s">
        <v>66</v>
      </c>
      <c r="F186" s="129"/>
    </row>
    <row r="187" spans="1:6">
      <c r="A187" s="10"/>
      <c r="B187" s="130"/>
      <c r="C187" s="131"/>
      <c r="F187" s="132"/>
    </row>
    <row r="188" spans="1:6">
      <c r="A188" s="10"/>
      <c r="B188" s="130"/>
      <c r="C188" s="131"/>
      <c r="F188" s="132"/>
    </row>
    <row r="189" spans="1:6">
      <c r="A189" s="10">
        <v>1</v>
      </c>
      <c r="B189" s="130" t="s">
        <v>67</v>
      </c>
      <c r="C189" s="133" t="s">
        <v>68</v>
      </c>
      <c r="F189" s="44"/>
    </row>
    <row r="190" spans="1:6">
      <c r="A190" s="10"/>
      <c r="B190" s="130"/>
      <c r="C190" s="133"/>
      <c r="F190" s="132"/>
    </row>
    <row r="191" spans="1:6">
      <c r="A191" s="10"/>
      <c r="B191" s="130"/>
      <c r="C191" s="133"/>
      <c r="F191" s="132"/>
    </row>
    <row r="192" spans="1:6">
      <c r="A192" s="10">
        <v>2</v>
      </c>
      <c r="B192" s="130" t="s">
        <v>69</v>
      </c>
      <c r="C192" s="133" t="s">
        <v>70</v>
      </c>
      <c r="F192" s="132"/>
    </row>
    <row r="193" spans="1:6">
      <c r="A193" s="10"/>
      <c r="B193" s="130"/>
      <c r="C193" s="133"/>
      <c r="F193" s="132"/>
    </row>
    <row r="194" spans="1:6">
      <c r="A194" s="10"/>
      <c r="B194" s="130"/>
      <c r="C194" s="133"/>
      <c r="F194" s="132"/>
    </row>
    <row r="195" spans="1:6">
      <c r="A195" s="10">
        <v>3</v>
      </c>
      <c r="B195" s="130" t="s">
        <v>71</v>
      </c>
      <c r="C195" s="133" t="s">
        <v>72</v>
      </c>
      <c r="F195" s="44"/>
    </row>
    <row r="196" spans="1:6">
      <c r="A196" s="10"/>
      <c r="B196" s="130"/>
      <c r="C196" s="133"/>
      <c r="F196" s="132"/>
    </row>
    <row r="197" spans="1:6">
      <c r="A197" s="10"/>
      <c r="B197" s="130"/>
      <c r="C197" s="133"/>
      <c r="F197" s="132"/>
    </row>
    <row r="198" spans="1:6">
      <c r="A198" s="10">
        <v>4</v>
      </c>
      <c r="B198" s="130" t="s">
        <v>73</v>
      </c>
      <c r="C198" s="133" t="s">
        <v>74</v>
      </c>
      <c r="F198" s="44"/>
    </row>
    <row r="199" spans="1:6">
      <c r="A199" s="10"/>
      <c r="B199" s="130"/>
      <c r="C199" s="133"/>
      <c r="F199" s="132"/>
    </row>
    <row r="200" spans="1:6">
      <c r="A200" s="10"/>
      <c r="B200" s="130"/>
      <c r="C200" s="133"/>
      <c r="F200" s="132"/>
    </row>
    <row r="201" spans="1:6">
      <c r="A201" s="10">
        <v>5</v>
      </c>
      <c r="B201" s="130" t="s">
        <v>75</v>
      </c>
      <c r="C201" s="133" t="s">
        <v>76</v>
      </c>
      <c r="F201" s="44"/>
    </row>
    <row r="202" spans="1:6">
      <c r="A202" s="10"/>
      <c r="B202" s="130"/>
      <c r="C202" s="133"/>
      <c r="F202" s="132"/>
    </row>
    <row r="203" spans="1:6">
      <c r="A203" s="10"/>
      <c r="B203" s="130"/>
      <c r="C203" s="133"/>
      <c r="F203" s="132"/>
    </row>
    <row r="204" spans="1:6">
      <c r="A204" s="10">
        <v>6</v>
      </c>
      <c r="B204" s="130" t="s">
        <v>77</v>
      </c>
      <c r="C204" s="133" t="s">
        <v>78</v>
      </c>
      <c r="F204" s="44"/>
    </row>
    <row r="205" spans="1:6">
      <c r="A205" s="10"/>
      <c r="B205" s="130"/>
      <c r="C205" s="133"/>
      <c r="F205" s="132"/>
    </row>
    <row r="206" spans="1:6">
      <c r="A206" s="10"/>
      <c r="B206" s="130"/>
      <c r="C206" s="133"/>
      <c r="F206" s="132"/>
    </row>
    <row r="207" spans="1:6">
      <c r="A207" s="10">
        <v>7</v>
      </c>
      <c r="B207" s="130" t="s">
        <v>79</v>
      </c>
      <c r="C207" s="133" t="s">
        <v>80</v>
      </c>
      <c r="F207" s="134"/>
    </row>
    <row r="208" spans="1:6">
      <c r="A208" s="10"/>
      <c r="B208" s="130"/>
      <c r="C208" s="133"/>
      <c r="F208" s="132"/>
    </row>
    <row r="209" spans="1:6">
      <c r="A209" s="10"/>
      <c r="B209" s="130"/>
      <c r="C209" s="133"/>
      <c r="F209" s="132"/>
    </row>
    <row r="210" spans="1:6">
      <c r="A210" s="10"/>
      <c r="B210" s="130"/>
      <c r="C210" s="133"/>
      <c r="F210" s="132"/>
    </row>
    <row r="211" spans="1:6">
      <c r="A211" s="10"/>
      <c r="B211" s="130"/>
      <c r="C211" s="133"/>
      <c r="F211" s="132"/>
    </row>
    <row r="212" spans="1:6">
      <c r="A212" s="10"/>
      <c r="B212" s="130"/>
      <c r="C212" s="133"/>
      <c r="F212" s="132"/>
    </row>
    <row r="213" spans="1:6">
      <c r="A213" s="10"/>
      <c r="B213" s="130"/>
      <c r="C213" s="133"/>
      <c r="F213" s="132"/>
    </row>
    <row r="214" spans="1:6">
      <c r="A214" s="10"/>
      <c r="B214" s="130"/>
      <c r="C214" s="133"/>
      <c r="F214" s="132"/>
    </row>
    <row r="215" spans="1:6">
      <c r="A215" s="10"/>
      <c r="B215" s="130"/>
      <c r="C215" s="133"/>
      <c r="F215" s="132"/>
    </row>
    <row r="216" spans="1:6">
      <c r="A216" s="10"/>
      <c r="B216" s="130"/>
      <c r="C216" s="133"/>
      <c r="F216" s="132"/>
    </row>
    <row r="217" spans="1:6">
      <c r="A217" s="10"/>
      <c r="B217" s="130"/>
      <c r="C217" s="133"/>
      <c r="F217" s="132"/>
    </row>
    <row r="218" spans="1:6">
      <c r="A218" s="10"/>
      <c r="B218" s="130"/>
      <c r="C218" s="133"/>
      <c r="F218" s="132"/>
    </row>
    <row r="219" spans="1:6">
      <c r="A219" s="10"/>
      <c r="B219" s="130"/>
      <c r="C219" s="133"/>
      <c r="F219" s="132"/>
    </row>
    <row r="220" spans="1:6">
      <c r="A220" s="10"/>
      <c r="B220" s="130"/>
      <c r="C220" s="133"/>
      <c r="F220" s="132"/>
    </row>
    <row r="221" spans="1:6">
      <c r="A221" s="10"/>
      <c r="B221" s="130"/>
      <c r="C221" s="133"/>
      <c r="F221" s="132"/>
    </row>
    <row r="222" spans="1:6">
      <c r="A222" s="10"/>
      <c r="B222" s="130"/>
      <c r="C222" s="133"/>
      <c r="F222" s="132"/>
    </row>
    <row r="223" spans="1:6">
      <c r="A223" s="10"/>
      <c r="B223" s="130"/>
      <c r="C223" s="133"/>
      <c r="F223" s="132"/>
    </row>
    <row r="224" spans="1:6">
      <c r="A224" s="10"/>
      <c r="B224" s="130"/>
      <c r="C224" s="133"/>
      <c r="F224" s="132"/>
    </row>
    <row r="225" spans="1:6">
      <c r="A225" s="10"/>
      <c r="B225" s="130"/>
      <c r="C225" s="133"/>
      <c r="F225" s="132"/>
    </row>
    <row r="226" spans="1:6">
      <c r="A226" s="10"/>
      <c r="B226" s="130"/>
      <c r="C226" s="133"/>
      <c r="F226" s="132"/>
    </row>
    <row r="227" spans="1:6">
      <c r="A227" s="10"/>
      <c r="B227" s="130"/>
      <c r="C227" s="133"/>
      <c r="F227" s="132"/>
    </row>
    <row r="228" spans="1:6">
      <c r="A228" s="10"/>
      <c r="B228" s="130"/>
      <c r="C228" s="133"/>
      <c r="F228" s="132"/>
    </row>
    <row r="229" spans="1:6">
      <c r="A229" s="10"/>
      <c r="B229" s="130"/>
      <c r="C229" s="133"/>
      <c r="F229" s="132"/>
    </row>
    <row r="230" spans="1:6" ht="29.4" thickBot="1">
      <c r="A230" s="135"/>
      <c r="B230" s="136" t="s">
        <v>81</v>
      </c>
      <c r="C230" s="137"/>
      <c r="F230" s="138"/>
    </row>
    <row r="231" spans="1:6" ht="15" thickTop="1"/>
    <row r="232" spans="1:6">
      <c r="A232" s="139" t="s">
        <v>0</v>
      </c>
      <c r="B232" s="140" t="s">
        <v>1</v>
      </c>
      <c r="C232" s="141" t="s">
        <v>2</v>
      </c>
      <c r="D232" s="142" t="s">
        <v>11</v>
      </c>
      <c r="E232" s="143"/>
      <c r="F232" s="143"/>
    </row>
    <row r="233" spans="1:6">
      <c r="A233" s="144"/>
      <c r="B233" s="145"/>
      <c r="C233" s="146"/>
      <c r="D233" s="147"/>
      <c r="E233" s="148"/>
      <c r="F233" s="148"/>
    </row>
    <row r="234" spans="1:6">
      <c r="A234" s="301"/>
      <c r="B234" s="302"/>
      <c r="C234" s="303"/>
      <c r="D234" s="304"/>
      <c r="E234" s="305"/>
      <c r="F234" s="305"/>
    </row>
    <row r="235" spans="1:6">
      <c r="A235" s="6"/>
      <c r="B235" s="145"/>
      <c r="C235" s="149"/>
      <c r="D235" s="147"/>
      <c r="E235" s="150"/>
      <c r="F235" s="150"/>
    </row>
    <row r="236" spans="1:6">
      <c r="A236" s="6"/>
      <c r="B236" s="300" t="s">
        <v>168</v>
      </c>
      <c r="C236" s="149"/>
      <c r="D236" s="147"/>
      <c r="E236" s="150"/>
      <c r="F236" s="150"/>
    </row>
    <row r="237" spans="1:6">
      <c r="A237" s="6"/>
      <c r="B237" s="145"/>
      <c r="C237" s="149"/>
      <c r="D237" s="147"/>
      <c r="E237" s="150"/>
      <c r="F237" s="150"/>
    </row>
    <row r="238" spans="1:6" ht="57.6">
      <c r="A238" s="6"/>
      <c r="B238" s="306" t="s">
        <v>82</v>
      </c>
      <c r="C238" s="149"/>
      <c r="D238" s="147"/>
      <c r="E238" s="150"/>
      <c r="F238" s="150"/>
    </row>
    <row r="239" spans="1:6">
      <c r="A239" s="284"/>
      <c r="B239" s="307"/>
      <c r="C239" s="149"/>
      <c r="D239" s="147"/>
      <c r="E239" s="150"/>
      <c r="F239" s="150"/>
    </row>
    <row r="240" spans="1:6" s="296" customFormat="1" ht="15.6">
      <c r="A240" s="294" t="s">
        <v>3</v>
      </c>
      <c r="B240" s="311" t="s">
        <v>158</v>
      </c>
      <c r="C240" s="312" t="s">
        <v>157</v>
      </c>
      <c r="D240" s="313">
        <f>30*5</f>
        <v>150</v>
      </c>
      <c r="E240" s="313"/>
      <c r="F240" s="290"/>
    </row>
    <row r="241" spans="1:6" ht="15.6">
      <c r="A241" s="6" t="s">
        <v>5</v>
      </c>
      <c r="B241" s="308" t="s">
        <v>83</v>
      </c>
      <c r="C241" s="152" t="s">
        <v>45</v>
      </c>
      <c r="D241" s="150">
        <v>4</v>
      </c>
      <c r="E241" s="150"/>
      <c r="F241" s="2"/>
    </row>
    <row r="242" spans="1:6">
      <c r="A242" s="6"/>
      <c r="B242" s="151"/>
      <c r="C242" s="152"/>
      <c r="D242" s="150"/>
      <c r="E242" s="150"/>
      <c r="F242" s="150"/>
    </row>
    <row r="243" spans="1:6">
      <c r="A243" s="6"/>
      <c r="B243" s="151"/>
      <c r="C243" s="152"/>
      <c r="D243" s="153"/>
      <c r="E243" s="150"/>
      <c r="F243" s="150"/>
    </row>
    <row r="244" spans="1:6" ht="15.6">
      <c r="A244" s="288"/>
      <c r="B244" s="238" t="s">
        <v>134</v>
      </c>
      <c r="C244" s="309"/>
      <c r="D244" s="153"/>
      <c r="E244" s="310"/>
      <c r="F244" s="310"/>
    </row>
    <row r="245" spans="1:6">
      <c r="A245" s="288"/>
      <c r="B245" s="243"/>
      <c r="C245" s="309"/>
      <c r="D245" s="153"/>
      <c r="E245" s="310"/>
      <c r="F245" s="310"/>
    </row>
    <row r="246" spans="1:6" ht="15.6">
      <c r="A246" s="6">
        <v>4</v>
      </c>
      <c r="B246" s="151" t="s">
        <v>159</v>
      </c>
      <c r="C246" s="152" t="s">
        <v>133</v>
      </c>
      <c r="D246" s="150">
        <v>34</v>
      </c>
      <c r="E246" s="150"/>
      <c r="F246" s="2"/>
    </row>
    <row r="247" spans="1:6">
      <c r="A247" s="6"/>
      <c r="B247" s="151"/>
      <c r="C247" s="152"/>
      <c r="D247" s="153"/>
      <c r="E247" s="150"/>
      <c r="F247" s="150"/>
    </row>
    <row r="248" spans="1:6" ht="22.95" customHeight="1">
      <c r="A248" s="154"/>
      <c r="B248" s="349" t="s">
        <v>84</v>
      </c>
      <c r="C248" s="350"/>
      <c r="D248" s="350"/>
      <c r="E248" s="155"/>
      <c r="F248" s="155"/>
    </row>
    <row r="249" spans="1:6">
      <c r="A249" s="156"/>
      <c r="B249" s="157"/>
      <c r="C249" s="49"/>
      <c r="D249" s="49"/>
      <c r="E249" s="49"/>
      <c r="F249" s="158"/>
    </row>
    <row r="250" spans="1:6">
      <c r="A250" s="159"/>
      <c r="B250" s="160"/>
      <c r="C250" s="47"/>
      <c r="D250" s="47"/>
      <c r="E250" s="47"/>
      <c r="F250" s="161"/>
    </row>
    <row r="251" spans="1:6">
      <c r="A251" s="162"/>
      <c r="B251" s="163" t="s">
        <v>85</v>
      </c>
      <c r="C251" s="164"/>
      <c r="D251" s="165"/>
      <c r="E251" s="166"/>
      <c r="F251" s="167"/>
    </row>
    <row r="252" spans="1:6">
      <c r="A252" s="168"/>
      <c r="B252" s="169"/>
      <c r="C252" s="165"/>
      <c r="D252" s="165"/>
      <c r="E252" s="165"/>
      <c r="F252" s="167"/>
    </row>
    <row r="253" spans="1:6">
      <c r="A253" s="170" t="s">
        <v>86</v>
      </c>
      <c r="B253" s="171" t="s">
        <v>87</v>
      </c>
      <c r="C253" s="172" t="s">
        <v>88</v>
      </c>
      <c r="D253" s="173" t="s">
        <v>89</v>
      </c>
      <c r="E253" s="172"/>
      <c r="F253" s="174"/>
    </row>
    <row r="254" spans="1:6">
      <c r="A254" s="175" t="s">
        <v>91</v>
      </c>
      <c r="B254" s="176"/>
      <c r="C254" s="177"/>
      <c r="D254" s="165"/>
      <c r="E254" s="177"/>
      <c r="F254" s="60"/>
    </row>
    <row r="255" spans="1:6">
      <c r="A255" s="54"/>
      <c r="B255" s="160" t="s">
        <v>104</v>
      </c>
      <c r="C255" s="278"/>
      <c r="D255" s="61"/>
      <c r="E255" s="278"/>
      <c r="F255" s="279"/>
    </row>
    <row r="256" spans="1:6" ht="15.6">
      <c r="A256" s="54"/>
      <c r="B256" s="245" t="s">
        <v>136</v>
      </c>
      <c r="C256" s="46"/>
      <c r="D256" s="46"/>
      <c r="E256" s="46"/>
      <c r="F256" s="55"/>
    </row>
    <row r="257" spans="1:6">
      <c r="A257" s="45"/>
      <c r="B257" s="246" t="s">
        <v>92</v>
      </c>
      <c r="C257" s="46"/>
      <c r="D257" s="47"/>
      <c r="E257" s="46"/>
      <c r="F257" s="55"/>
    </row>
    <row r="258" spans="1:6" ht="28.8">
      <c r="A258" s="45" t="s">
        <v>3</v>
      </c>
      <c r="B258" s="151" t="s">
        <v>135</v>
      </c>
      <c r="C258" s="46" t="s">
        <v>93</v>
      </c>
      <c r="D258" s="2">
        <v>3</v>
      </c>
      <c r="E258" s="2"/>
      <c r="F258" s="2"/>
    </row>
    <row r="259" spans="1:6" ht="15.6">
      <c r="A259" s="45"/>
      <c r="B259" s="151"/>
      <c r="C259" s="46"/>
      <c r="D259" s="2"/>
      <c r="E259" s="2"/>
      <c r="F259" s="2"/>
    </row>
    <row r="260" spans="1:6" ht="43.2">
      <c r="A260" s="45" t="s">
        <v>4</v>
      </c>
      <c r="B260" s="151" t="s">
        <v>137</v>
      </c>
      <c r="C260" s="244" t="s">
        <v>93</v>
      </c>
      <c r="D260" s="2">
        <v>5</v>
      </c>
      <c r="E260" s="2"/>
      <c r="F260" s="2"/>
    </row>
    <row r="261" spans="1:6">
      <c r="A261" s="45"/>
      <c r="B261" s="151"/>
      <c r="C261" s="244"/>
      <c r="D261" s="244"/>
      <c r="E261" s="244"/>
      <c r="F261" s="244"/>
    </row>
    <row r="262" spans="1:6" ht="129.6">
      <c r="A262" s="54" t="s">
        <v>5</v>
      </c>
      <c r="B262" s="151" t="s">
        <v>140</v>
      </c>
      <c r="C262" s="244" t="s">
        <v>99</v>
      </c>
      <c r="D262" s="244">
        <v>1</v>
      </c>
      <c r="E262" s="342"/>
      <c r="F262" s="247"/>
    </row>
    <row r="263" spans="1:6">
      <c r="A263" s="45"/>
      <c r="B263" s="243"/>
      <c r="C263" s="248"/>
      <c r="D263" s="248"/>
      <c r="E263" s="248"/>
      <c r="F263" s="249"/>
    </row>
    <row r="264" spans="1:6" ht="43.2">
      <c r="A264" s="45" t="s">
        <v>6</v>
      </c>
      <c r="B264" s="151" t="s">
        <v>141</v>
      </c>
      <c r="C264" s="244" t="s">
        <v>143</v>
      </c>
      <c r="D264" s="320">
        <v>16</v>
      </c>
      <c r="E264" s="248"/>
      <c r="F264" s="247"/>
    </row>
    <row r="265" spans="1:6">
      <c r="A265" s="45"/>
      <c r="B265" s="151"/>
      <c r="C265" s="244"/>
      <c r="D265" s="248"/>
      <c r="E265" s="248"/>
      <c r="F265" s="247"/>
    </row>
    <row r="266" spans="1:6" s="316" customFormat="1" ht="43.2">
      <c r="A266" s="314" t="s">
        <v>8</v>
      </c>
      <c r="B266" s="315" t="s">
        <v>142</v>
      </c>
      <c r="C266" s="275" t="s">
        <v>45</v>
      </c>
      <c r="D266" s="276">
        <v>2</v>
      </c>
      <c r="E266" s="276"/>
      <c r="F266" s="277"/>
    </row>
    <row r="268" spans="1:6" ht="43.2">
      <c r="A268" t="s">
        <v>9</v>
      </c>
      <c r="B268" s="275" t="s">
        <v>178</v>
      </c>
      <c r="C268" s="275" t="s">
        <v>45</v>
      </c>
      <c r="D268" s="276">
        <v>2</v>
      </c>
      <c r="E268" s="276"/>
      <c r="F268" s="277"/>
    </row>
    <row r="271" spans="1:6" ht="15.6">
      <c r="A271" s="45"/>
      <c r="B271" s="260" t="s">
        <v>139</v>
      </c>
      <c r="C271" s="248"/>
      <c r="D271" s="248"/>
      <c r="E271" s="248"/>
      <c r="F271" s="249"/>
    </row>
    <row r="272" spans="1:6" ht="28.8">
      <c r="A272" s="45" t="s">
        <v>20</v>
      </c>
      <c r="B272" s="151" t="s">
        <v>95</v>
      </c>
      <c r="C272" s="46"/>
      <c r="D272" s="46"/>
      <c r="E272" s="46"/>
      <c r="F272" s="55"/>
    </row>
    <row r="273" spans="1:8" ht="28.8">
      <c r="A273" s="45"/>
      <c r="B273" s="151" t="s">
        <v>96</v>
      </c>
      <c r="C273" s="46"/>
      <c r="D273" s="46"/>
      <c r="E273" s="46"/>
      <c r="F273" s="55"/>
    </row>
    <row r="274" spans="1:8" ht="28.8">
      <c r="A274" s="45"/>
      <c r="B274" s="151" t="s">
        <v>97</v>
      </c>
      <c r="C274" s="46"/>
      <c r="D274" s="46"/>
      <c r="E274" s="46"/>
      <c r="F274" s="55"/>
    </row>
    <row r="275" spans="1:8" ht="15.6">
      <c r="A275" s="45"/>
      <c r="B275" s="151" t="s">
        <v>98</v>
      </c>
      <c r="C275" s="46" t="s">
        <v>94</v>
      </c>
      <c r="D275" s="46">
        <v>18</v>
      </c>
      <c r="E275" s="337"/>
      <c r="F275" s="2"/>
    </row>
    <row r="276" spans="1:8">
      <c r="A276" s="45"/>
      <c r="B276" s="56"/>
      <c r="C276" s="46"/>
      <c r="D276" s="46"/>
      <c r="E276" s="46"/>
      <c r="F276" s="55"/>
    </row>
    <row r="277" spans="1:8">
      <c r="A277" s="45"/>
      <c r="B277" s="219" t="s">
        <v>108</v>
      </c>
      <c r="C277" s="221"/>
      <c r="D277" s="222"/>
      <c r="E277" s="222"/>
      <c r="F277" s="222"/>
    </row>
    <row r="278" spans="1:8">
      <c r="A278" s="45"/>
      <c r="B278" s="220"/>
      <c r="C278" s="221"/>
      <c r="D278" s="222"/>
      <c r="E278" s="222"/>
      <c r="F278" s="222"/>
    </row>
    <row r="279" spans="1:8" ht="28.8">
      <c r="A279" s="45" t="s">
        <v>3</v>
      </c>
      <c r="B279" s="151" t="s">
        <v>109</v>
      </c>
      <c r="C279" s="244" t="s">
        <v>112</v>
      </c>
      <c r="D279" s="248">
        <f>3.5*4*6</f>
        <v>84</v>
      </c>
      <c r="E279" s="248"/>
      <c r="F279" s="247"/>
    </row>
    <row r="280" spans="1:8">
      <c r="A280" s="45"/>
      <c r="B280" s="151"/>
      <c r="C280" s="244"/>
      <c r="D280" s="248"/>
      <c r="E280" s="248"/>
      <c r="F280" s="247"/>
    </row>
    <row r="281" spans="1:8" ht="28.8">
      <c r="A281" s="45" t="s">
        <v>4</v>
      </c>
      <c r="B281" s="151" t="s">
        <v>110</v>
      </c>
      <c r="C281" s="244" t="s">
        <v>112</v>
      </c>
      <c r="D281" s="248">
        <f>(4*6*0.05)</f>
        <v>1.2000000000000002</v>
      </c>
      <c r="E281" s="248"/>
      <c r="F281" s="247"/>
    </row>
    <row r="282" spans="1:8">
      <c r="A282" s="45"/>
      <c r="B282" s="151"/>
      <c r="C282" s="244"/>
      <c r="D282" s="248"/>
      <c r="E282" s="248"/>
      <c r="F282" s="247"/>
    </row>
    <row r="283" spans="1:8" ht="28.8">
      <c r="A283" s="45" t="s">
        <v>5</v>
      </c>
      <c r="B283" s="151" t="s">
        <v>173</v>
      </c>
      <c r="C283" s="244" t="s">
        <v>172</v>
      </c>
      <c r="D283" s="248">
        <v>28</v>
      </c>
      <c r="E283" s="248"/>
      <c r="F283" s="247"/>
    </row>
    <row r="284" spans="1:8">
      <c r="A284" s="45"/>
      <c r="B284" s="151"/>
      <c r="C284" s="244"/>
      <c r="D284" s="248"/>
      <c r="E284" s="248"/>
      <c r="F284" s="247"/>
    </row>
    <row r="285" spans="1:8">
      <c r="A285" s="45"/>
      <c r="B285" s="220"/>
      <c r="C285" s="244"/>
      <c r="D285" s="248"/>
      <c r="E285" s="248"/>
      <c r="F285" s="247"/>
    </row>
    <row r="286" spans="1:8" ht="86.4">
      <c r="A286" s="45" t="s">
        <v>7</v>
      </c>
      <c r="B286" s="151" t="s">
        <v>111</v>
      </c>
      <c r="C286" s="340" t="s">
        <v>112</v>
      </c>
      <c r="D286" s="248">
        <v>4.8</v>
      </c>
      <c r="E286" s="248"/>
      <c r="F286" s="249"/>
    </row>
    <row r="287" spans="1:8">
      <c r="A287" s="45"/>
      <c r="B287" s="220"/>
      <c r="C287" s="221"/>
      <c r="D287" s="222"/>
      <c r="E287" s="222"/>
      <c r="F287" s="223"/>
    </row>
    <row r="288" spans="1:8">
      <c r="A288" s="45"/>
      <c r="B288" s="220"/>
      <c r="C288" s="221"/>
      <c r="D288" s="222"/>
      <c r="E288" s="222"/>
      <c r="F288" s="224"/>
      <c r="H288" s="280"/>
    </row>
    <row r="289" spans="1:11">
      <c r="A289" s="45"/>
      <c r="B289" s="56"/>
      <c r="C289" s="46"/>
      <c r="D289" s="46"/>
      <c r="E289" s="46"/>
      <c r="F289" s="55"/>
    </row>
    <row r="290" spans="1:11">
      <c r="A290" s="57"/>
      <c r="B290" s="58"/>
      <c r="C290" s="48"/>
      <c r="D290" s="49"/>
      <c r="E290" s="49"/>
      <c r="F290" s="59"/>
    </row>
    <row r="291" spans="1:11">
      <c r="A291" s="50"/>
      <c r="B291" s="51" t="s">
        <v>85</v>
      </c>
      <c r="C291" s="52"/>
      <c r="D291" s="53"/>
      <c r="E291" s="53"/>
      <c r="F291" s="60"/>
    </row>
    <row r="292" spans="1:11">
      <c r="A292" s="178"/>
      <c r="B292" s="179"/>
      <c r="C292" s="180"/>
      <c r="D292" s="180"/>
      <c r="E292" s="180"/>
      <c r="F292" s="181"/>
    </row>
    <row r="293" spans="1:11" s="266" customFormat="1" ht="18" customHeight="1">
      <c r="A293" s="262">
        <v>4</v>
      </c>
      <c r="B293" s="321" t="s">
        <v>146</v>
      </c>
      <c r="C293" s="322"/>
      <c r="D293" s="322"/>
      <c r="E293" s="322"/>
      <c r="F293" s="322"/>
      <c r="G293" s="273"/>
      <c r="H293" s="273"/>
      <c r="I293" s="263"/>
      <c r="J293" s="264"/>
      <c r="K293" s="265">
        <f t="shared" ref="K293" si="0">I293*J293</f>
        <v>0</v>
      </c>
    </row>
    <row r="294" spans="1:11" s="266" customFormat="1" ht="18" customHeight="1">
      <c r="A294" s="281"/>
      <c r="B294" s="192"/>
      <c r="C294" s="323"/>
      <c r="D294" s="323"/>
      <c r="E294" s="323"/>
      <c r="F294" s="323"/>
      <c r="G294" s="273"/>
      <c r="H294" s="273"/>
      <c r="I294" s="263"/>
      <c r="J294" s="264"/>
      <c r="K294" s="265"/>
    </row>
    <row r="295" spans="1:11" s="270" customFormat="1" ht="31.95" customHeight="1">
      <c r="A295" s="274">
        <v>1</v>
      </c>
      <c r="B295" s="151" t="s">
        <v>147</v>
      </c>
      <c r="C295" s="324"/>
      <c r="D295" s="324"/>
      <c r="E295" s="324"/>
      <c r="F295" s="324"/>
      <c r="G295" s="271"/>
      <c r="H295" s="267"/>
      <c r="I295" s="268"/>
      <c r="J295" s="269"/>
      <c r="K295" s="265"/>
    </row>
    <row r="296" spans="1:11" s="270" customFormat="1" ht="31.95" customHeight="1">
      <c r="A296" s="274">
        <v>1.1000000000000001</v>
      </c>
      <c r="B296" s="151" t="s">
        <v>148</v>
      </c>
      <c r="C296" s="244" t="s">
        <v>133</v>
      </c>
      <c r="D296" s="248">
        <v>12</v>
      </c>
      <c r="E296" s="248"/>
      <c r="F296" s="247"/>
      <c r="G296" s="271"/>
    </row>
    <row r="297" spans="1:11" s="270" customFormat="1" ht="28.8">
      <c r="A297" s="274">
        <v>1.2</v>
      </c>
      <c r="B297" s="151" t="s">
        <v>165</v>
      </c>
      <c r="C297" s="244" t="s">
        <v>133</v>
      </c>
      <c r="D297" s="248">
        <v>6</v>
      </c>
      <c r="E297" s="248"/>
      <c r="F297" s="247"/>
      <c r="G297" s="271"/>
    </row>
    <row r="298" spans="1:11" s="270" customFormat="1" ht="33" customHeight="1">
      <c r="A298" s="274">
        <v>1.4</v>
      </c>
      <c r="B298" s="151" t="s">
        <v>149</v>
      </c>
      <c r="C298" s="244" t="s">
        <v>133</v>
      </c>
      <c r="D298" s="248">
        <v>4</v>
      </c>
      <c r="E298" s="248"/>
      <c r="F298" s="247"/>
      <c r="G298" s="271"/>
    </row>
    <row r="299" spans="1:11" s="270" customFormat="1" ht="35.700000000000003" customHeight="1">
      <c r="A299" s="274">
        <v>1.5</v>
      </c>
      <c r="B299" s="151" t="s">
        <v>150</v>
      </c>
      <c r="C299" s="244" t="s">
        <v>133</v>
      </c>
      <c r="D299" s="248">
        <v>15</v>
      </c>
      <c r="E299" s="248"/>
      <c r="F299" s="247"/>
      <c r="G299" s="271"/>
    </row>
    <row r="300" spans="1:11" s="270" customFormat="1" ht="61.95" customHeight="1">
      <c r="A300" s="274">
        <v>2</v>
      </c>
      <c r="B300" s="151" t="s">
        <v>151</v>
      </c>
      <c r="C300" s="244" t="s">
        <v>133</v>
      </c>
      <c r="D300" s="248">
        <v>8</v>
      </c>
      <c r="E300" s="248"/>
      <c r="F300" s="247"/>
      <c r="G300" s="271"/>
    </row>
    <row r="301" spans="1:11" s="270" customFormat="1" ht="61.95" customHeight="1">
      <c r="A301" s="274">
        <v>3.1</v>
      </c>
      <c r="B301" s="311" t="s">
        <v>152</v>
      </c>
      <c r="C301" s="244"/>
      <c r="D301" s="248"/>
      <c r="E301" s="248"/>
      <c r="F301" s="247"/>
      <c r="G301" s="271"/>
    </row>
    <row r="302" spans="1:11" s="270" customFormat="1" ht="61.95" customHeight="1">
      <c r="A302" s="274">
        <v>3.2</v>
      </c>
      <c r="B302" s="151" t="s">
        <v>153</v>
      </c>
      <c r="C302" s="244" t="s">
        <v>154</v>
      </c>
      <c r="D302" s="248">
        <v>4</v>
      </c>
      <c r="E302" s="248"/>
      <c r="F302" s="247"/>
      <c r="G302" s="271"/>
    </row>
    <row r="303" spans="1:11" s="270" customFormat="1" ht="57.6">
      <c r="A303" s="274">
        <v>4</v>
      </c>
      <c r="B303" s="151" t="s">
        <v>155</v>
      </c>
      <c r="C303" s="244" t="s">
        <v>154</v>
      </c>
      <c r="D303" s="248">
        <v>6</v>
      </c>
      <c r="E303" s="248"/>
      <c r="F303" s="247"/>
      <c r="G303" s="272"/>
    </row>
    <row r="304" spans="1:11" s="270" customFormat="1" ht="33.450000000000003" customHeight="1" thickBot="1">
      <c r="A304" s="274"/>
      <c r="B304" s="332"/>
      <c r="C304" s="333"/>
      <c r="D304" s="333"/>
      <c r="E304" s="334"/>
      <c r="F304" s="325"/>
      <c r="G304" s="271"/>
    </row>
    <row r="305" spans="1:7" s="270" customFormat="1" ht="15" thickBot="1">
      <c r="A305" s="330"/>
      <c r="B305" s="343" t="s">
        <v>85</v>
      </c>
      <c r="C305" s="344"/>
      <c r="D305" s="344"/>
      <c r="E305" s="345"/>
      <c r="F305" s="331">
        <f>SUM(F296:F304)</f>
        <v>0</v>
      </c>
      <c r="G305" s="271"/>
    </row>
    <row r="306" spans="1:7">
      <c r="A306" s="250"/>
      <c r="B306" s="256"/>
      <c r="C306" s="251"/>
      <c r="D306" s="251"/>
      <c r="E306" s="257"/>
      <c r="F306" s="258"/>
    </row>
    <row r="307" spans="1:7">
      <c r="A307" s="252"/>
      <c r="B307" s="255"/>
      <c r="C307" s="252"/>
      <c r="D307" s="252"/>
      <c r="E307" s="259"/>
      <c r="F307" s="259"/>
    </row>
    <row r="308" spans="1:7">
      <c r="A308" s="252"/>
      <c r="B308" s="253"/>
      <c r="C308" s="252"/>
      <c r="D308" s="252"/>
      <c r="E308" s="254"/>
      <c r="F308" s="254"/>
    </row>
    <row r="309" spans="1:7">
      <c r="A309" s="182"/>
      <c r="B309" s="184"/>
      <c r="C309" s="183"/>
      <c r="D309" s="183"/>
      <c r="E309" s="185"/>
      <c r="F309" s="186"/>
    </row>
    <row r="310" spans="1:7">
      <c r="A310" s="62"/>
      <c r="B310" s="63"/>
      <c r="C310" s="62"/>
      <c r="D310" s="62"/>
      <c r="E310" s="187"/>
      <c r="F310" s="187"/>
    </row>
    <row r="311" spans="1:7">
      <c r="A311" s="189"/>
      <c r="B311" s="190"/>
      <c r="C311" s="191"/>
    </row>
    <row r="312" spans="1:7" ht="15.6">
      <c r="A312" s="188"/>
      <c r="B312" s="192" t="s">
        <v>101</v>
      </c>
      <c r="C312" s="193"/>
    </row>
    <row r="313" spans="1:7">
      <c r="A313" s="189"/>
      <c r="B313" s="190"/>
      <c r="C313" s="191"/>
    </row>
    <row r="314" spans="1:7">
      <c r="A314" s="194" t="s">
        <v>102</v>
      </c>
      <c r="B314" s="195" t="s">
        <v>87</v>
      </c>
      <c r="D314" s="196"/>
      <c r="F314" s="197" t="s">
        <v>100</v>
      </c>
    </row>
    <row r="315" spans="1:7">
      <c r="A315" s="198"/>
      <c r="B315" s="199"/>
      <c r="D315" s="196"/>
      <c r="F315" s="200"/>
    </row>
    <row r="316" spans="1:7">
      <c r="A316" s="201"/>
      <c r="B316" s="202"/>
      <c r="D316" s="196"/>
      <c r="F316" s="203"/>
    </row>
    <row r="317" spans="1:7">
      <c r="A317" s="201">
        <v>1</v>
      </c>
      <c r="B317" s="202" t="s">
        <v>138</v>
      </c>
      <c r="D317" s="196"/>
      <c r="F317" s="204">
        <f>F230</f>
        <v>0</v>
      </c>
    </row>
    <row r="318" spans="1:7">
      <c r="A318" s="201"/>
      <c r="B318" s="202"/>
      <c r="D318" s="196"/>
      <c r="F318" s="204"/>
    </row>
    <row r="319" spans="1:7">
      <c r="A319" s="201">
        <v>2</v>
      </c>
      <c r="B319" s="202" t="s">
        <v>103</v>
      </c>
      <c r="D319" s="196"/>
      <c r="F319" s="204">
        <f>F248</f>
        <v>0</v>
      </c>
    </row>
    <row r="320" spans="1:7">
      <c r="A320" s="201"/>
      <c r="B320" s="202"/>
      <c r="D320" s="196"/>
      <c r="F320" s="204"/>
    </row>
    <row r="321" spans="1:6">
      <c r="A321" s="201">
        <v>3</v>
      </c>
      <c r="B321" s="202" t="s">
        <v>104</v>
      </c>
      <c r="D321" s="196"/>
      <c r="F321" s="204">
        <f>F291</f>
        <v>0</v>
      </c>
    </row>
    <row r="322" spans="1:6">
      <c r="A322" s="201"/>
      <c r="B322" s="202"/>
      <c r="D322" s="196"/>
      <c r="F322" s="204"/>
    </row>
    <row r="323" spans="1:6" s="293" customFormat="1">
      <c r="A323" s="335">
        <v>4</v>
      </c>
      <c r="B323" s="327" t="s">
        <v>105</v>
      </c>
      <c r="D323" s="317"/>
      <c r="F323" s="326">
        <f>F305</f>
        <v>0</v>
      </c>
    </row>
    <row r="324" spans="1:6">
      <c r="A324" s="205"/>
      <c r="B324" s="199"/>
      <c r="D324" s="196"/>
      <c r="F324" s="206"/>
    </row>
    <row r="325" spans="1:6">
      <c r="A325" s="207"/>
      <c r="B325" s="208" t="s">
        <v>90</v>
      </c>
      <c r="D325" s="196"/>
      <c r="F325" s="209">
        <f>SUM(F316:F323)</f>
        <v>0</v>
      </c>
    </row>
    <row r="326" spans="1:6">
      <c r="A326" s="205"/>
      <c r="B326" s="210"/>
      <c r="D326" s="196"/>
      <c r="F326" s="211"/>
    </row>
    <row r="327" spans="1:6">
      <c r="A327" s="205"/>
      <c r="B327" s="212"/>
      <c r="D327" s="196"/>
      <c r="F327" s="211"/>
    </row>
    <row r="328" spans="1:6">
      <c r="A328" s="213"/>
      <c r="B328" s="214"/>
      <c r="D328" s="196"/>
      <c r="F328" s="215"/>
    </row>
    <row r="329" spans="1:6">
      <c r="A329" s="205"/>
      <c r="B329" s="212"/>
      <c r="D329" s="196"/>
      <c r="F329" s="211"/>
    </row>
    <row r="330" spans="1:6">
      <c r="A330" s="205"/>
      <c r="B330" s="212"/>
      <c r="D330" s="196"/>
      <c r="F330" s="211"/>
    </row>
    <row r="331" spans="1:6">
      <c r="A331" s="205"/>
      <c r="B331" s="212"/>
      <c r="D331" s="196"/>
      <c r="F331" s="211"/>
    </row>
    <row r="332" spans="1:6">
      <c r="A332" s="205"/>
      <c r="B332" s="216"/>
      <c r="D332" s="196"/>
      <c r="F332" s="215"/>
    </row>
    <row r="333" spans="1:6">
      <c r="A333" s="351" t="s">
        <v>106</v>
      </c>
      <c r="B333" s="352"/>
      <c r="D333" s="196"/>
      <c r="F333" s="217">
        <f>F325</f>
        <v>0</v>
      </c>
    </row>
    <row r="334" spans="1:6">
      <c r="A334" s="225"/>
      <c r="B334" s="226"/>
      <c r="F334" s="227"/>
    </row>
    <row r="335" spans="1:6">
      <c r="A335" s="225"/>
      <c r="B335" s="226"/>
      <c r="F335" s="227"/>
    </row>
    <row r="336" spans="1:6">
      <c r="A336" s="189"/>
      <c r="B336" s="190"/>
      <c r="C336" s="218"/>
    </row>
  </sheetData>
  <mergeCells count="9">
    <mergeCell ref="B305:E305"/>
    <mergeCell ref="B1:E1"/>
    <mergeCell ref="B248:D248"/>
    <mergeCell ref="A333:B333"/>
    <mergeCell ref="B73:C73"/>
    <mergeCell ref="B101:C101"/>
    <mergeCell ref="B120:C120"/>
    <mergeCell ref="B130:C130"/>
    <mergeCell ref="B154:C154"/>
  </mergeCells>
  <pageMargins left="0.7" right="0.7" top="0.75" bottom="0.75" header="0.3" footer="0.3"/>
  <pageSetup scale="47" orientation="portrait" r:id="rId1"/>
  <rowBreaks count="5" manualBreakCount="5">
    <brk id="41" max="5" man="1"/>
    <brk id="84" max="5" man="1"/>
    <brk id="120" max="5" man="1"/>
    <brk id="150" max="5" man="1"/>
    <brk id="251" max="5" man="1"/>
  </rowBreaks>
  <ignoredErrors>
    <ignoredError sqref="F305 F325" emptyCellReferenc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Market BoQ</vt:lpstr>
      <vt:lpstr>'Market BoQ'!Print_Area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Eng.Mohamed Nur</dc:creator>
  <cp:lastModifiedBy>User</cp:lastModifiedBy>
  <cp:lastPrinted>2023-10-01T11:18:58Z</cp:lastPrinted>
  <dcterms:created xsi:type="dcterms:W3CDTF">2019-01-02T09:55:30Z</dcterms:created>
  <dcterms:modified xsi:type="dcterms:W3CDTF">2024-09-02T06:55:35Z</dcterms:modified>
</cp:coreProperties>
</file>