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https://wvi365-my.sharepoint.com/personal/yahye_waberi_wvi_org/Documents/2024/New BHA project/Technical WASH &amp; Infrastructure-BHA project/Approved documents/Approved Advert/Lot1/"/>
    </mc:Choice>
  </mc:AlternateContent>
  <xr:revisionPtr revIDLastSave="5" documentId="8_{57264348-DEBE-4636-8228-89318E015823}" xr6:coauthVersionLast="47" xr6:coauthVersionMax="47" xr10:uidLastSave="{F06BEC8B-1AB1-44A0-B045-161802299CE5}"/>
  <bookViews>
    <workbookView xWindow="-90" yWindow="-90" windowWidth="19380" windowHeight="11460" activeTab="3" xr2:uid="{00000000-000D-0000-FFFF-FFFF00000000}"/>
  </bookViews>
  <sheets>
    <sheet name="VIP latrines at Geed Abokor " sheetId="11" r:id="rId1"/>
    <sheet name="VIP latrines at Mulac IDP" sheetId="12" r:id="rId2"/>
    <sheet name="Garbage pit" sheetId="13" r:id="rId3"/>
    <sheet name="Summary" sheetId="1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3" i="13" l="1"/>
  <c r="D14" i="13" s="1"/>
  <c r="D12" i="13"/>
  <c r="D11" i="13"/>
  <c r="D10" i="13"/>
  <c r="D9" i="13"/>
  <c r="D8" i="13"/>
  <c r="D6" i="13"/>
  <c r="D5" i="13"/>
  <c r="D10" i="12" l="1"/>
  <c r="D6" i="12"/>
  <c r="D18" i="12"/>
  <c r="D17" i="12"/>
  <c r="D14" i="12"/>
  <c r="D12" i="12"/>
  <c r="D11" i="12"/>
  <c r="D9" i="12"/>
  <c r="D7" i="12"/>
  <c r="D5" i="12"/>
  <c r="D4" i="12"/>
  <c r="D12" i="11" l="1"/>
  <c r="D9" i="11"/>
  <c r="D7" i="11" l="1"/>
  <c r="D6" i="11"/>
  <c r="D11" i="11" l="1"/>
  <c r="D18" i="11"/>
  <c r="D17" i="11"/>
  <c r="D14" i="11"/>
  <c r="D10" i="11"/>
  <c r="D5" i="11"/>
  <c r="D4" i="11"/>
</calcChain>
</file>

<file path=xl/sharedStrings.xml><?xml version="1.0" encoding="utf-8"?>
<sst xmlns="http://schemas.openxmlformats.org/spreadsheetml/2006/main" count="147" uniqueCount="70">
  <si>
    <t xml:space="preserve">BoQ for Semi perminant VIP Latrines Construction at Geed Abokor               </t>
  </si>
  <si>
    <t>Note:</t>
  </si>
  <si>
    <t>All Unit rates should be included a 3% Sales tax for each line item.</t>
  </si>
  <si>
    <t>N0.</t>
  </si>
  <si>
    <t>Description of works</t>
  </si>
  <si>
    <t>Unit</t>
  </si>
  <si>
    <t>QTY</t>
  </si>
  <si>
    <t xml:space="preserve">Unit cost </t>
  </si>
  <si>
    <t>Total Cost in USD</t>
  </si>
  <si>
    <t>Site clearance removing vegetation, derbis and shrubs on top of the soil (Min.150 mm) and cart away from the site. The clearance site should be 5*5m.</t>
  </si>
  <si>
    <t>M2</t>
  </si>
  <si>
    <t>Excavation of latrine pit ( 1.2m width, 1.2m length and 3 depth) and cart away the excavated soil around 2m.</t>
  </si>
  <si>
    <t>M3</t>
  </si>
  <si>
    <t>Excavation of foundation trench around latrine pit (6.4m long x 0.6m width x 0.8m depth) as per drawing and world vision engineer's guidance.</t>
  </si>
  <si>
    <t>Excavation of foundation trench around the latrine walls (5.6m long x 0.6m width x 0.3m depth) as per drawing and world vision engineer's guidance.</t>
  </si>
  <si>
    <t>Substructure works</t>
  </si>
  <si>
    <t>Construct a masonry stone foundation of the latrine walls with 6.8m long, 0.3m wide and 0.3m depth, below the ground and spray anti termites on the ground before the fixing of hardwoods as per drawing and world vision engineer's guidance..</t>
  </si>
  <si>
    <t>Construct a masonry stone foundation wall around septic tank pit to support concrete slab with 6.4m long, 0.4m wide and 0.8m depth as per drawing and world vision engineer's guidance.</t>
  </si>
  <si>
    <t>Construct mass concrete slab of 100 mm thick of ratio 1:2:4 for latrine floor and furnish with smooth slab including reinforcing with A142 BRC mesh. Apply 30mm of cement screed through out area. The slab will be supporting by foundation below and it will be above the ground level as per drawing and world vision engineer's guidance.</t>
  </si>
  <si>
    <t>Construct 15cm thick RCC slab (1:2:4) with 10mm bars c/c 150mm including wooden poles for supporting RCC slab 4 pcs on both ways (1:2:4 mix) 2mx2mx.0.15m, Cost should include the cost of pit man hole RCC cover frame formwork.</t>
  </si>
  <si>
    <t>Superstructure and roofing</t>
  </si>
  <si>
    <t>Construct G28 Iron sheet pre-painted walls of 2.2m height at backside and 2.35m height at frontside and 6.8m long with hardwood 50mmX75mm truss spaced at 600mm c/c on both ways including cutting and nailing to wood and iron sheet.</t>
  </si>
  <si>
    <t>Supply &amp; Fix of 4inch Dia P.V.C. Vent pipe with screen mesh covered on top end of 3m long.</t>
  </si>
  <si>
    <t>M</t>
  </si>
  <si>
    <t>Supply &amp; fix ceramicTurkish toilet seats (squat toilet seats). Connect to the latrine pit by providing and connecting 4inch pvc delivery pipe to the manhole.</t>
  </si>
  <si>
    <t>pcs</t>
  </si>
  <si>
    <t>Supply and fix Prepainted iron sheet Gauge 28 fixed on timber frame as will be directed by the supervising engineer. The timber to be treated for termites. The cost should include all required materials, nailing and installation. The roof should be offsetted 30cm in each one of four sides.</t>
  </si>
  <si>
    <t>m2</t>
  </si>
  <si>
    <t>Supply and Fix 150mm width x25mm thick  facia board of the toilet with a length of 2.3m for each side.</t>
  </si>
  <si>
    <t>m</t>
  </si>
  <si>
    <t>Supply and fix iron sheet door with structural opening size 800mm x 1900mm height: openable solid sash: including all iron mongery and hardware: fixed to hard wood: complete with all required painting and decoration works.</t>
  </si>
  <si>
    <t xml:space="preserve">Construct foot rest at entrance ramp with dimesion of 100cm length,80cm wide and should be 20 cm thick ramp. </t>
  </si>
  <si>
    <t>No</t>
  </si>
  <si>
    <t>Provide and fix 20 litter handwashing tank made of tall sheet 3mm and applied with anti rust paint with tap fixed properly, connecting drianage pipe of 1 inch G.I pipe stand with concrete footing.( 200mm *200*200mm).</t>
  </si>
  <si>
    <t>Lm</t>
  </si>
  <si>
    <t>Supply and fix of iron sheet  window of  400x300mm frames covered with x- beam wire mesh. including painting  of all complete as detailed on drawings, specification and to Engineer's approval.</t>
  </si>
  <si>
    <t>Provide for World vision logo and the donor with clear message as will be provided by the wv supervising engineer.</t>
  </si>
  <si>
    <t>Grand Total for 1 household Latrine</t>
  </si>
  <si>
    <t>Grand Total for  latrines 15</t>
  </si>
  <si>
    <t xml:space="preserve">BoQ for Semi perminant VIP Latrines Construction at Mulac IDP              </t>
  </si>
  <si>
    <t xml:space="preserve">BoQ for Garbage pits Construction at Mulac IDP Camp, Burao                 </t>
  </si>
  <si>
    <t>No.</t>
  </si>
  <si>
    <t>A</t>
  </si>
  <si>
    <t>Earth work.</t>
  </si>
  <si>
    <t>Remove vegetation, top soil (Min.150mm) and cart away from the site.</t>
  </si>
  <si>
    <t>Large section earth work excavation of garbage  pit of 10m wide, 12m length and 2.0m depth, compact excavated soil around the pit in layers of 15cm and remove exceed soil from site and cart away about 2m.</t>
  </si>
  <si>
    <t>B</t>
  </si>
  <si>
    <t>Substructure and Superstructure.</t>
  </si>
  <si>
    <t>Excavation of foundation trenches (60m long x 0.6m width x 0.4m depth).</t>
  </si>
  <si>
    <t>Construction of masonary stone for foundation of the garbage pit wall 0.4m wide and 0.6m height (0.2m above the ground and 0.4m below the ground) with linear meter of 60m.</t>
  </si>
  <si>
    <t>Cast and construct 40cm wide and15cm thick of  RCC ground beam using 4@12mm reinforced bars tied with D8 bars stirrups @ 200mm c/c in a mix ratio of 1:2:4 as per the design.</t>
  </si>
  <si>
    <t>Construct 20cm wide of hallow blocks walling in cement and sand mortar 1:4 mix. Main walls of the garbage pit have the dimensions of 60m long , and 1.5m height.</t>
  </si>
  <si>
    <t>Cast and construct 10 RCC columns with the dimension of 0.2m thick x0.2m wide x1.5m height using 4@12 reinforced bars tied together with D8 rings @ 250mm c/c in a mix ratio of 1:2:4.</t>
  </si>
  <si>
    <t>Apply external and internal plastering of 25mm thick internal and 20mm external, cement/sand mix 1:4, with wood float finish which can have resistance to fire.Apply one coat of internal walls to fine clay morter,</t>
  </si>
  <si>
    <t>Apply two coats of white washing on all internal and external wall and foundation sides in addition to two coats of white distempering on all internal and external wall and Foundation sides.</t>
  </si>
  <si>
    <t>Supply and fix steel door with a structural opening size 1.5m height and 1.8m wide: comprising of steel frames, openable solid sash: including all welded iron bars and hardware : complete with all required paintings. The gates are fixed to two columns as indicated in the drawing</t>
  </si>
  <si>
    <t>Supply and fix angular bars of 3 inches, 40cm height with three holes. 10cm casted into the hallow bricks and 30cm above hallow brick walls. The spacing of the bars are 1m apart from one to another.</t>
  </si>
  <si>
    <t>Provide and fix razor wire of 25kg, on a 57m length for fence protection.</t>
  </si>
  <si>
    <t>Apply Visibility Branding Information and Logos Provided by Wvi engineer.</t>
  </si>
  <si>
    <t>Total</t>
  </si>
  <si>
    <t>Grand Total for Garbage pit.</t>
  </si>
  <si>
    <t>Summary of  semi permanent latrines and Garbage pit construction at Geed abokor and Mulac IDP in  Burao district</t>
  </si>
  <si>
    <r>
      <rPr>
        <b/>
        <sz val="13"/>
        <color rgb="FFFFFFFF"/>
        <rFont val="Lato"/>
        <family val="2"/>
      </rPr>
      <t>Item</t>
    </r>
  </si>
  <si>
    <t xml:space="preserve"> Description</t>
  </si>
  <si>
    <t>Page</t>
  </si>
  <si>
    <t>Amount(USD)</t>
  </si>
  <si>
    <t>Construction of 15 semi permanent latrines at Geed abokor</t>
  </si>
  <si>
    <t>Construction of 1 Garbage pit at Mulac IDP</t>
  </si>
  <si>
    <t>Construction of 15 semi permanent latrines at Mulac IDP</t>
  </si>
  <si>
    <t>Grand Total  of 30 semi permanent latrines construction + One Garbage pit at Mulac IDP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</si>
</sst>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quot;$&quot;* #,##0.00_);_(&quot;$&quot;* \(#,##0.00\);_(&quot;$&quot;* &quot;-&quot;??_);_(@_)"/>
    <numFmt numFmtId="165" formatCode="_(* #,##0.00_);_(* \(#,##0.00\);_(* &quot;-&quot;??_);_(@_)"/>
    <numFmt numFmtId="166" formatCode="_-[$$-409]* #,##0.00_ ;_-[$$-409]* \-#,##0.00\ ;_-[$$-409]* &quot;-&quot;??_ ;_-@_ "/>
    <numFmt numFmtId="167" formatCode="_-[$$-409]* #,##0.0_ ;_-[$$-409]* \-#,##0.0\ ;_-[$$-409]* &quot;-&quot;?_ ;_-@_ "/>
    <numFmt numFmtId="168" formatCode="_([$$-409]* #,##0.00_);_([$$-409]* \(#,##0.00\);_([$$-409]* &quot;-&quot;??_);_(@_)"/>
  </numFmts>
  <fonts count="23">
    <font>
      <sz val="11"/>
      <color theme="1"/>
      <name val="Calibri"/>
      <family val="2"/>
      <scheme val="minor"/>
    </font>
    <font>
      <sz val="10"/>
      <name val="Arial"/>
      <family val="2"/>
    </font>
    <font>
      <sz val="11"/>
      <color indexed="8"/>
      <name val="Calibri"/>
      <family val="2"/>
    </font>
    <font>
      <b/>
      <sz val="12"/>
      <color theme="1"/>
      <name val="Gill Sans MT"/>
      <family val="2"/>
    </font>
    <font>
      <sz val="12"/>
      <color theme="1"/>
      <name val="Gill Sans MT"/>
      <family val="2"/>
    </font>
    <font>
      <b/>
      <sz val="14"/>
      <color theme="1"/>
      <name val="Gill Sans MT"/>
      <family val="2"/>
    </font>
    <font>
      <sz val="11"/>
      <color theme="1"/>
      <name val="Calibri"/>
      <family val="2"/>
      <scheme val="minor"/>
    </font>
    <font>
      <sz val="12"/>
      <name val="Gill Sans MT"/>
      <family val="2"/>
    </font>
    <font>
      <sz val="12"/>
      <color theme="1"/>
      <name val="Times"/>
      <family val="1"/>
    </font>
    <font>
      <b/>
      <sz val="16"/>
      <color theme="1"/>
      <name val="Gill Sans MT"/>
      <family val="2"/>
    </font>
    <font>
      <sz val="12"/>
      <color rgb="FF000000"/>
      <name val="Gill Sans MT"/>
      <family val="2"/>
    </font>
    <font>
      <b/>
      <sz val="10"/>
      <color theme="1"/>
      <name val="Gill Sans MT"/>
      <family val="2"/>
    </font>
    <font>
      <b/>
      <sz val="20"/>
      <color theme="1"/>
      <name val="Loto"/>
      <charset val="1"/>
    </font>
    <font>
      <sz val="16"/>
      <name val="Loto"/>
      <charset val="1"/>
    </font>
    <font>
      <b/>
      <sz val="16"/>
      <name val="Loto"/>
      <charset val="1"/>
    </font>
    <font>
      <b/>
      <sz val="16"/>
      <color indexed="8"/>
      <name val="Loto"/>
      <charset val="1"/>
    </font>
    <font>
      <b/>
      <sz val="13"/>
      <name val="Lato"/>
      <family val="2"/>
    </font>
    <font>
      <b/>
      <sz val="13"/>
      <color rgb="FFFFFFFF"/>
      <name val="Lato"/>
      <family val="2"/>
    </font>
    <font>
      <b/>
      <sz val="13"/>
      <color rgb="FF000000"/>
      <name val="Lato"/>
      <family val="2"/>
    </font>
    <font>
      <b/>
      <sz val="13"/>
      <color theme="1"/>
      <name val="Lato"/>
      <family val="2"/>
    </font>
    <font>
      <b/>
      <sz val="16"/>
      <color theme="1"/>
      <name val="Lato"/>
      <family val="2"/>
    </font>
    <font>
      <b/>
      <sz val="14"/>
      <name val="Lato"/>
      <family val="2"/>
    </font>
    <font>
      <b/>
      <sz val="12"/>
      <color theme="1"/>
      <name val="Lato"/>
      <family val="2"/>
    </font>
  </fonts>
  <fills count="8">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5"/>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rgb="FF006FC0"/>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indexed="64"/>
      </left>
      <right/>
      <top style="medium">
        <color rgb="FF000000"/>
      </top>
      <bottom style="medium">
        <color rgb="FF000000"/>
      </bottom>
      <diagonal/>
    </border>
    <border>
      <left style="thin">
        <color indexed="64"/>
      </left>
      <right/>
      <top style="medium">
        <color rgb="FF000000"/>
      </top>
      <bottom style="thin">
        <color indexed="64"/>
      </bottom>
      <diagonal/>
    </border>
    <border>
      <left/>
      <right/>
      <top style="medium">
        <color rgb="FF000000"/>
      </top>
      <bottom style="thin">
        <color indexed="64"/>
      </bottom>
      <diagonal/>
    </border>
    <border>
      <left/>
      <right style="thin">
        <color indexed="64"/>
      </right>
      <top style="medium">
        <color rgb="FF000000"/>
      </top>
      <bottom style="thin">
        <color indexed="64"/>
      </bottom>
      <diagonal/>
    </border>
    <border>
      <left/>
      <right style="thin">
        <color rgb="FFFFFFFF"/>
      </right>
      <top/>
      <bottom/>
      <diagonal/>
    </border>
    <border>
      <left style="thin">
        <color rgb="FFFFFFFF"/>
      </left>
      <right/>
      <top/>
      <bottom/>
      <diagonal/>
    </border>
    <border>
      <left style="thin">
        <color rgb="FFFFFFFF"/>
      </left>
      <right style="thin">
        <color rgb="FFFFFFFF"/>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9">
    <xf numFmtId="0" fontId="0" fillId="0" borderId="0"/>
    <xf numFmtId="0" fontId="1" fillId="0" borderId="0"/>
    <xf numFmtId="165" fontId="2" fillId="0" borderId="0" applyFont="0" applyFill="0" applyBorder="0" applyAlignment="0" applyProtection="0"/>
    <xf numFmtId="43" fontId="1" fillId="0" borderId="0" applyFont="0" applyFill="0" applyBorder="0" applyAlignment="0" applyProtection="0"/>
    <xf numFmtId="0" fontId="1" fillId="0" borderId="0"/>
    <xf numFmtId="164" fontId="1" fillId="0" borderId="0" applyFont="0" applyFill="0" applyBorder="0" applyAlignment="0" applyProtection="0"/>
    <xf numFmtId="164" fontId="1" fillId="0" borderId="0" applyFont="0" applyFill="0" applyBorder="0" applyAlignment="0" applyProtection="0"/>
    <xf numFmtId="0" fontId="1" fillId="0" borderId="0"/>
    <xf numFmtId="165" fontId="6" fillId="0" borderId="0" applyFont="0" applyFill="0" applyBorder="0" applyAlignment="0" applyProtection="0"/>
  </cellStyleXfs>
  <cellXfs count="84">
    <xf numFmtId="0" fontId="0" fillId="0" borderId="0" xfId="0"/>
    <xf numFmtId="0" fontId="0" fillId="0" borderId="0" xfId="0" applyAlignment="1">
      <alignment wrapText="1"/>
    </xf>
    <xf numFmtId="0" fontId="3" fillId="3" borderId="1" xfId="0" applyFont="1" applyFill="1" applyBorder="1" applyAlignment="1">
      <alignment horizontal="left" vertical="top" wrapText="1"/>
    </xf>
    <xf numFmtId="0" fontId="4" fillId="0" borderId="1" xfId="0" applyFont="1" applyBorder="1" applyAlignment="1">
      <alignment horizontal="left" vertical="top" wrapText="1"/>
    </xf>
    <xf numFmtId="0" fontId="4" fillId="2" borderId="1" xfId="0" applyFont="1" applyFill="1" applyBorder="1" applyAlignment="1">
      <alignment horizontal="left" vertical="top" wrapText="1"/>
    </xf>
    <xf numFmtId="0" fontId="4" fillId="0" borderId="1" xfId="0" applyFont="1" applyBorder="1" applyAlignment="1">
      <alignment horizontal="left" wrapText="1"/>
    </xf>
    <xf numFmtId="0" fontId="0" fillId="0" borderId="0" xfId="0" applyAlignment="1">
      <alignment horizontal="left"/>
    </xf>
    <xf numFmtId="0" fontId="0" fillId="0" borderId="0" xfId="0" applyAlignment="1">
      <alignment horizontal="left" wrapText="1"/>
    </xf>
    <xf numFmtId="0" fontId="4" fillId="3" borderId="1" xfId="0" applyFont="1" applyFill="1" applyBorder="1" applyAlignment="1">
      <alignment horizontal="left" vertical="top" wrapText="1"/>
    </xf>
    <xf numFmtId="0" fontId="7" fillId="2" borderId="1" xfId="0" applyFont="1" applyFill="1" applyBorder="1" applyAlignment="1">
      <alignment horizontal="left" vertical="center" wrapText="1"/>
    </xf>
    <xf numFmtId="0" fontId="7" fillId="0" borderId="1" xfId="0" applyFont="1" applyBorder="1" applyAlignment="1">
      <alignment horizontal="left" vertical="center" wrapText="1"/>
    </xf>
    <xf numFmtId="167" fontId="4" fillId="0" borderId="1" xfId="0" applyNumberFormat="1" applyFont="1" applyBorder="1" applyAlignment="1">
      <alignment vertical="top" wrapText="1"/>
    </xf>
    <xf numFmtId="0" fontId="4" fillId="0" borderId="1" xfId="0" applyFont="1" applyBorder="1" applyAlignment="1">
      <alignment vertical="top" wrapText="1"/>
    </xf>
    <xf numFmtId="166" fontId="5" fillId="0" borderId="1" xfId="0" applyNumberFormat="1" applyFont="1" applyBorder="1" applyAlignment="1">
      <alignment horizontal="right" vertical="top"/>
    </xf>
    <xf numFmtId="165" fontId="7" fillId="2" borderId="1" xfId="8" applyFont="1" applyFill="1" applyBorder="1" applyAlignment="1">
      <alignment horizontal="center" vertical="center"/>
    </xf>
    <xf numFmtId="0" fontId="10" fillId="2" borderId="1" xfId="0" applyFont="1" applyFill="1" applyBorder="1" applyAlignment="1">
      <alignment horizontal="left" vertical="top" wrapText="1"/>
    </xf>
    <xf numFmtId="0" fontId="4" fillId="4" borderId="2" xfId="0" applyFont="1" applyFill="1" applyBorder="1" applyAlignment="1">
      <alignment horizontal="left" vertical="top"/>
    </xf>
    <xf numFmtId="0" fontId="11" fillId="5" borderId="1" xfId="0" applyFont="1" applyFill="1" applyBorder="1" applyAlignment="1">
      <alignment horizontal="center" vertical="center" wrapText="1"/>
    </xf>
    <xf numFmtId="0" fontId="4" fillId="2" borderId="1" xfId="0" applyFont="1" applyFill="1" applyBorder="1" applyAlignment="1">
      <alignment horizontal="center" vertical="top" wrapText="1"/>
    </xf>
    <xf numFmtId="0" fontId="4" fillId="2" borderId="1" xfId="0" applyFont="1" applyFill="1" applyBorder="1" applyAlignment="1">
      <alignment horizontal="center" vertical="center" wrapText="1"/>
    </xf>
    <xf numFmtId="0" fontId="4" fillId="5" borderId="1" xfId="0" applyFont="1" applyFill="1" applyBorder="1" applyAlignment="1">
      <alignment horizontal="center" vertical="top" wrapText="1"/>
    </xf>
    <xf numFmtId="0" fontId="3" fillId="5" borderId="1" xfId="0" applyFont="1" applyFill="1" applyBorder="1" applyAlignment="1">
      <alignment horizontal="left" vertical="top" wrapText="1"/>
    </xf>
    <xf numFmtId="0" fontId="4" fillId="5"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5" borderId="1" xfId="0" applyFont="1" applyFill="1" applyBorder="1" applyAlignment="1">
      <alignment horizontal="center" vertical="center" wrapText="1"/>
    </xf>
    <xf numFmtId="0" fontId="7" fillId="2" borderId="1" xfId="0" applyFont="1" applyFill="1" applyBorder="1" applyAlignment="1">
      <alignment horizontal="center" vertical="center"/>
    </xf>
    <xf numFmtId="168" fontId="0" fillId="0" borderId="0" xfId="0" applyNumberFormat="1" applyAlignment="1">
      <alignment horizontal="left"/>
    </xf>
    <xf numFmtId="4" fontId="0" fillId="0" borderId="0" xfId="0" applyNumberFormat="1" applyAlignment="1">
      <alignment horizontal="left"/>
    </xf>
    <xf numFmtId="0" fontId="3" fillId="3" borderId="1" xfId="0" applyFont="1" applyFill="1" applyBorder="1" applyAlignment="1">
      <alignment horizontal="center" vertical="top" wrapText="1"/>
    </xf>
    <xf numFmtId="0" fontId="3" fillId="3" borderId="1" xfId="0" applyFont="1" applyFill="1" applyBorder="1" applyAlignment="1">
      <alignment vertical="top" wrapText="1"/>
    </xf>
    <xf numFmtId="0" fontId="3" fillId="3" borderId="1" xfId="0" applyFont="1" applyFill="1" applyBorder="1" applyAlignment="1">
      <alignment horizontal="right" vertical="top" wrapText="1"/>
    </xf>
    <xf numFmtId="167" fontId="4" fillId="0" borderId="1" xfId="0" applyNumberFormat="1" applyFont="1" applyBorder="1" applyAlignment="1">
      <alignment horizontal="center" vertical="center" wrapText="1"/>
    </xf>
    <xf numFmtId="166" fontId="4" fillId="0" borderId="1" xfId="0" applyNumberFormat="1" applyFont="1" applyBorder="1" applyAlignment="1">
      <alignment horizontal="center" vertical="center"/>
    </xf>
    <xf numFmtId="0" fontId="4" fillId="0" borderId="1" xfId="0" applyFont="1" applyBorder="1" applyAlignment="1">
      <alignment wrapText="1"/>
    </xf>
    <xf numFmtId="166" fontId="3" fillId="0" borderId="1" xfId="0" applyNumberFormat="1" applyFont="1" applyBorder="1" applyAlignment="1">
      <alignment horizontal="right" vertical="top"/>
    </xf>
    <xf numFmtId="0" fontId="4" fillId="2" borderId="1" xfId="0" applyFont="1" applyFill="1" applyBorder="1" applyAlignment="1">
      <alignment wrapText="1"/>
    </xf>
    <xf numFmtId="0" fontId="4" fillId="2" borderId="1" xfId="0" applyFont="1" applyFill="1" applyBorder="1" applyAlignment="1">
      <alignment horizontal="left" wrapText="1"/>
    </xf>
    <xf numFmtId="0" fontId="3" fillId="6" borderId="1" xfId="0" applyFont="1" applyFill="1" applyBorder="1" applyAlignment="1">
      <alignment horizontal="center" vertical="center" wrapText="1"/>
    </xf>
    <xf numFmtId="166" fontId="4" fillId="6" borderId="1" xfId="0" applyNumberFormat="1" applyFont="1" applyFill="1" applyBorder="1" applyAlignment="1">
      <alignment horizontal="right" vertical="top"/>
    </xf>
    <xf numFmtId="0" fontId="4" fillId="0" borderId="8" xfId="0" applyFont="1" applyBorder="1" applyAlignment="1">
      <alignment horizontal="right" vertical="top"/>
    </xf>
    <xf numFmtId="0" fontId="13" fillId="0" borderId="0" xfId="7" applyFont="1"/>
    <xf numFmtId="0" fontId="14" fillId="0" borderId="0" xfId="7" applyFont="1" applyAlignment="1">
      <alignment horizontal="center" vertical="top" wrapText="1"/>
    </xf>
    <xf numFmtId="0" fontId="14" fillId="0" borderId="0" xfId="7" applyFont="1" applyAlignment="1">
      <alignment vertical="top" wrapText="1"/>
    </xf>
    <xf numFmtId="0" fontId="14" fillId="0" borderId="0" xfId="7" applyFont="1" applyAlignment="1">
      <alignment horizontal="center" wrapText="1"/>
    </xf>
    <xf numFmtId="43" fontId="15" fillId="0" borderId="0" xfId="3" applyFont="1" applyAlignment="1">
      <alignment horizontal="center" wrapText="1"/>
    </xf>
    <xf numFmtId="2" fontId="17" fillId="7" borderId="15" xfId="0" applyNumberFormat="1" applyFont="1" applyFill="1" applyBorder="1" applyAlignment="1">
      <alignment horizontal="left" vertical="top" wrapText="1"/>
    </xf>
    <xf numFmtId="2" fontId="17" fillId="7" borderId="14" xfId="0" applyNumberFormat="1" applyFont="1" applyFill="1" applyBorder="1" applyAlignment="1">
      <alignment horizontal="left" vertical="top" wrapText="1"/>
    </xf>
    <xf numFmtId="0" fontId="18" fillId="0" borderId="16" xfId="0" applyFont="1" applyBorder="1" applyAlignment="1">
      <alignment horizontal="right" vertical="top" indent="1" shrinkToFit="1"/>
    </xf>
    <xf numFmtId="2" fontId="19" fillId="0" borderId="17" xfId="0" applyNumberFormat="1" applyFont="1" applyBorder="1" applyAlignment="1">
      <alignment horizontal="left" vertical="center" wrapText="1"/>
    </xf>
    <xf numFmtId="2" fontId="19" fillId="0" borderId="1" xfId="0" applyNumberFormat="1" applyFont="1" applyBorder="1"/>
    <xf numFmtId="2" fontId="19" fillId="0" borderId="17" xfId="0" applyNumberFormat="1" applyFont="1" applyBorder="1" applyAlignment="1">
      <alignment horizontal="left" vertical="top" wrapText="1"/>
    </xf>
    <xf numFmtId="2" fontId="20" fillId="2" borderId="1" xfId="0" applyNumberFormat="1" applyFont="1" applyFill="1" applyBorder="1"/>
    <xf numFmtId="0" fontId="1" fillId="2" borderId="1" xfId="7" applyFill="1" applyBorder="1"/>
    <xf numFmtId="0" fontId="1" fillId="0" borderId="0" xfId="7"/>
    <xf numFmtId="0" fontId="3" fillId="0" borderId="1" xfId="0" applyFont="1" applyBorder="1" applyAlignment="1">
      <alignment horizontal="left" vertical="center" wrapText="1"/>
    </xf>
    <xf numFmtId="0" fontId="9" fillId="4"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9" fillId="5" borderId="6" xfId="0" applyFont="1" applyFill="1" applyBorder="1" applyAlignment="1">
      <alignment horizontal="center" vertical="center" wrapText="1"/>
    </xf>
    <xf numFmtId="0" fontId="9" fillId="5" borderId="7"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3" fillId="6" borderId="4" xfId="0" applyFont="1" applyFill="1" applyBorder="1" applyAlignment="1">
      <alignment horizontal="left" vertical="top" wrapText="1"/>
    </xf>
    <xf numFmtId="0" fontId="3" fillId="6" borderId="3" xfId="0" applyFont="1" applyFill="1" applyBorder="1" applyAlignment="1">
      <alignment horizontal="left" vertical="top" wrapText="1"/>
    </xf>
    <xf numFmtId="0" fontId="3" fillId="6" borderId="5" xfId="0" applyFont="1" applyFill="1" applyBorder="1" applyAlignment="1">
      <alignment horizontal="left" vertical="top" wrapText="1"/>
    </xf>
    <xf numFmtId="0" fontId="3" fillId="6" borderId="4"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5" fillId="0" borderId="4" xfId="0" applyFont="1" applyBorder="1" applyAlignment="1">
      <alignment horizontal="center" vertical="top" wrapText="1"/>
    </xf>
    <xf numFmtId="0" fontId="5" fillId="0" borderId="3" xfId="0" applyFont="1" applyBorder="1" applyAlignment="1">
      <alignment horizontal="center" vertical="top" wrapText="1"/>
    </xf>
    <xf numFmtId="0" fontId="5" fillId="0" borderId="5" xfId="0" applyFont="1" applyBorder="1" applyAlignment="1">
      <alignment horizontal="center" vertical="top" wrapText="1"/>
    </xf>
    <xf numFmtId="0" fontId="5" fillId="5" borderId="10" xfId="0" applyFont="1" applyFill="1" applyBorder="1" applyAlignment="1">
      <alignment horizontal="center" vertical="center" wrapText="1"/>
    </xf>
    <xf numFmtId="0" fontId="5" fillId="5" borderId="11"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12" fillId="0" borderId="0" xfId="0" applyFont="1" applyAlignment="1">
      <alignment horizontal="center" vertical="center" wrapText="1"/>
    </xf>
    <xf numFmtId="0" fontId="13" fillId="0" borderId="0" xfId="7" applyFont="1" applyAlignment="1">
      <alignment horizontal="center"/>
    </xf>
    <xf numFmtId="2" fontId="16" fillId="7" borderId="13" xfId="0" applyNumberFormat="1" applyFont="1" applyFill="1" applyBorder="1" applyAlignment="1">
      <alignment horizontal="left" wrapText="1"/>
    </xf>
    <xf numFmtId="2" fontId="17" fillId="7" borderId="14" xfId="0" applyNumberFormat="1" applyFont="1" applyFill="1" applyBorder="1" applyAlignment="1">
      <alignment horizontal="center" vertical="top" wrapText="1"/>
    </xf>
    <xf numFmtId="2" fontId="16" fillId="7" borderId="0" xfId="0" applyNumberFormat="1" applyFont="1" applyFill="1" applyAlignment="1">
      <alignment horizontal="center" vertical="top" wrapText="1"/>
    </xf>
    <xf numFmtId="2" fontId="21" fillId="2" borderId="1" xfId="0" applyNumberFormat="1" applyFont="1" applyFill="1" applyBorder="1" applyAlignment="1">
      <alignment horizontal="center" vertical="top" wrapText="1"/>
    </xf>
    <xf numFmtId="2" fontId="22" fillId="0" borderId="16" xfId="0" applyNumberFormat="1" applyFont="1" applyBorder="1" applyAlignment="1">
      <alignment horizontal="left" vertical="top" wrapText="1"/>
    </xf>
  </cellXfs>
  <cellStyles count="9">
    <cellStyle name="Comma" xfId="8" builtinId="3"/>
    <cellStyle name="Comma 2" xfId="2" xr:uid="{00000000-0005-0000-0000-000001000000}"/>
    <cellStyle name="Comma 3" xfId="3" xr:uid="{00000000-0005-0000-0000-000002000000}"/>
    <cellStyle name="Currency 2" xfId="5" xr:uid="{00000000-0005-0000-0000-000004000000}"/>
    <cellStyle name="Currency 3" xfId="6" xr:uid="{00000000-0005-0000-0000-000005000000}"/>
    <cellStyle name="Normal" xfId="0" builtinId="0"/>
    <cellStyle name="Normal 16 3" xfId="4" xr:uid="{00000000-0005-0000-0000-000007000000}"/>
    <cellStyle name="Normal 3" xfId="1" xr:uid="{00000000-0005-0000-0000-000008000000}"/>
    <cellStyle name="Normal 5" xfId="7"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5</xdr:col>
      <xdr:colOff>1476375</xdr:colOff>
      <xdr:row>1</xdr:row>
      <xdr:rowOff>0</xdr:rowOff>
    </xdr:to>
    <xdr:pic>
      <xdr:nvPicPr>
        <xdr:cNvPr id="5" name="Picture 4">
          <a:extLst>
            <a:ext uri="{FF2B5EF4-FFF2-40B4-BE49-F238E27FC236}">
              <a16:creationId xmlns:a16="http://schemas.microsoft.com/office/drawing/2014/main" id="{ADE29DD5-0871-4C55-95AF-7A09A4A6CC33}"/>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362825" y="0"/>
          <a:ext cx="1476375" cy="4000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6</xdr:col>
      <xdr:colOff>584835</xdr:colOff>
      <xdr:row>2</xdr:row>
      <xdr:rowOff>30480</xdr:rowOff>
    </xdr:to>
    <xdr:pic>
      <xdr:nvPicPr>
        <xdr:cNvPr id="5" name="Picture 4">
          <a:extLst>
            <a:ext uri="{FF2B5EF4-FFF2-40B4-BE49-F238E27FC236}">
              <a16:creationId xmlns:a16="http://schemas.microsoft.com/office/drawing/2014/main" id="{8F5201AC-7748-4145-8402-3407306855F3}"/>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566660" y="0"/>
          <a:ext cx="1476375" cy="39624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95250</xdr:colOff>
      <xdr:row>0</xdr:row>
      <xdr:rowOff>104775</xdr:rowOff>
    </xdr:from>
    <xdr:to>
      <xdr:col>6</xdr:col>
      <xdr:colOff>236220</xdr:colOff>
      <xdr:row>2</xdr:row>
      <xdr:rowOff>53340</xdr:rowOff>
    </xdr:to>
    <xdr:pic>
      <xdr:nvPicPr>
        <xdr:cNvPr id="2" name="Picture 1">
          <a:extLst>
            <a:ext uri="{FF2B5EF4-FFF2-40B4-BE49-F238E27FC236}">
              <a16:creationId xmlns:a16="http://schemas.microsoft.com/office/drawing/2014/main" id="{F03347B4-1A22-4BB9-94DB-3CF8A49995C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93230" y="104775"/>
          <a:ext cx="1085850" cy="3143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142876</xdr:colOff>
      <xdr:row>0</xdr:row>
      <xdr:rowOff>174625</xdr:rowOff>
    </xdr:from>
    <xdr:to>
      <xdr:col>7</xdr:col>
      <xdr:colOff>219075</xdr:colOff>
      <xdr:row>2</xdr:row>
      <xdr:rowOff>160020</xdr:rowOff>
    </xdr:to>
    <xdr:pic>
      <xdr:nvPicPr>
        <xdr:cNvPr id="2" name="Picture 1">
          <a:extLst>
            <a:ext uri="{FF2B5EF4-FFF2-40B4-BE49-F238E27FC236}">
              <a16:creationId xmlns:a16="http://schemas.microsoft.com/office/drawing/2014/main" id="{3F4B82BD-49D0-4184-B3B2-C7A588F27C66}"/>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099936" y="174625"/>
          <a:ext cx="1904999" cy="50355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8"/>
  <sheetViews>
    <sheetView topLeftCell="A21" workbookViewId="0">
      <selection activeCell="B29" sqref="B29"/>
    </sheetView>
  </sheetViews>
  <sheetFormatPr defaultRowHeight="14.75"/>
  <cols>
    <col min="1" max="1" width="7.1328125" customWidth="1"/>
    <col min="2" max="2" width="72.1328125" style="1" customWidth="1"/>
    <col min="3" max="3" width="9.86328125" customWidth="1"/>
    <col min="4" max="4" width="10.1328125" customWidth="1"/>
    <col min="5" max="5" width="11.1328125" customWidth="1"/>
    <col min="6" max="6" width="22.26953125" customWidth="1"/>
    <col min="7" max="7" width="18.26953125" customWidth="1"/>
    <col min="8" max="8" width="19.26953125" customWidth="1"/>
    <col min="9" max="9" width="19.40625" customWidth="1"/>
  </cols>
  <sheetData>
    <row r="1" spans="1:6" s="6" customFormat="1" ht="31.5" customHeight="1">
      <c r="A1" s="57" t="s">
        <v>0</v>
      </c>
      <c r="B1" s="57"/>
      <c r="C1" s="57"/>
      <c r="D1" s="57"/>
      <c r="E1" s="58"/>
      <c r="F1" s="16"/>
    </row>
    <row r="2" spans="1:6" s="6" customFormat="1" ht="25.5" customHeight="1">
      <c r="A2" s="17" t="s">
        <v>1</v>
      </c>
      <c r="B2" s="59" t="s">
        <v>2</v>
      </c>
      <c r="C2" s="60"/>
      <c r="D2" s="60"/>
      <c r="E2" s="60"/>
      <c r="F2" s="61"/>
    </row>
    <row r="3" spans="1:6" s="6" customFormat="1" ht="18.25">
      <c r="A3" s="8" t="s">
        <v>3</v>
      </c>
      <c r="B3" s="2" t="s">
        <v>4</v>
      </c>
      <c r="C3" s="2" t="s">
        <v>5</v>
      </c>
      <c r="D3" s="2" t="s">
        <v>6</v>
      </c>
      <c r="E3" s="2" t="s">
        <v>7</v>
      </c>
      <c r="F3" s="2" t="s">
        <v>8</v>
      </c>
    </row>
    <row r="4" spans="1:6" s="6" customFormat="1" ht="61.9" customHeight="1">
      <c r="A4" s="19">
        <v>1</v>
      </c>
      <c r="B4" s="3" t="s">
        <v>9</v>
      </c>
      <c r="C4" s="19" t="s">
        <v>10</v>
      </c>
      <c r="D4" s="25">
        <f>5*5</f>
        <v>25</v>
      </c>
      <c r="E4" s="24"/>
      <c r="F4" s="24"/>
    </row>
    <row r="5" spans="1:6" s="6" customFormat="1" ht="40.9" customHeight="1">
      <c r="A5" s="19">
        <v>2</v>
      </c>
      <c r="B5" s="4" t="s">
        <v>11</v>
      </c>
      <c r="C5" s="19" t="s">
        <v>12</v>
      </c>
      <c r="D5" s="19">
        <f>1.2*1.2*3</f>
        <v>4.32</v>
      </c>
      <c r="E5" s="24"/>
      <c r="F5" s="24"/>
    </row>
    <row r="6" spans="1:6" s="6" customFormat="1" ht="42.65" customHeight="1">
      <c r="A6" s="19">
        <v>3</v>
      </c>
      <c r="B6" s="3" t="s">
        <v>13</v>
      </c>
      <c r="C6" s="19" t="s">
        <v>12</v>
      </c>
      <c r="D6" s="19">
        <f>2*(1.2+2)*0.6*0.8</f>
        <v>3.0720000000000001</v>
      </c>
      <c r="E6" s="24"/>
      <c r="F6" s="24"/>
    </row>
    <row r="7" spans="1:6" s="6" customFormat="1" ht="39" customHeight="1">
      <c r="A7" s="19">
        <v>4</v>
      </c>
      <c r="B7" s="3" t="s">
        <v>14</v>
      </c>
      <c r="C7" s="25" t="s">
        <v>12</v>
      </c>
      <c r="D7" s="19">
        <f>2*(1.7+1.1)*0.6*0.3</f>
        <v>1.008</v>
      </c>
      <c r="E7" s="24"/>
      <c r="F7" s="24"/>
    </row>
    <row r="8" spans="1:6" s="6" customFormat="1" ht="22.5" customHeight="1">
      <c r="A8" s="22"/>
      <c r="B8" s="21" t="s">
        <v>15</v>
      </c>
      <c r="C8" s="22"/>
      <c r="D8" s="22"/>
      <c r="E8" s="26"/>
      <c r="F8" s="26"/>
    </row>
    <row r="9" spans="1:6" s="6" customFormat="1" ht="75" customHeight="1">
      <c r="A9" s="19">
        <v>1</v>
      </c>
      <c r="B9" s="3" t="s">
        <v>16</v>
      </c>
      <c r="C9" s="25" t="s">
        <v>12</v>
      </c>
      <c r="D9" s="25">
        <f>6.8*0.3*0.3</f>
        <v>0.61199999999999999</v>
      </c>
      <c r="E9" s="24"/>
      <c r="F9" s="24"/>
    </row>
    <row r="10" spans="1:6" s="6" customFormat="1" ht="63" customHeight="1">
      <c r="A10" s="19">
        <v>2</v>
      </c>
      <c r="B10" s="3" t="s">
        <v>17</v>
      </c>
      <c r="C10" s="25" t="s">
        <v>12</v>
      </c>
      <c r="D10" s="25">
        <f>6.4*0.4*0.8</f>
        <v>2.0480000000000005</v>
      </c>
      <c r="E10" s="24"/>
      <c r="F10" s="24"/>
    </row>
    <row r="11" spans="1:6" s="6" customFormat="1" ht="97.15" customHeight="1">
      <c r="A11" s="19">
        <v>3</v>
      </c>
      <c r="B11" s="3" t="s">
        <v>18</v>
      </c>
      <c r="C11" s="25" t="s">
        <v>12</v>
      </c>
      <c r="D11" s="19">
        <f>1.8*1.8*0.1</f>
        <v>0.32400000000000007</v>
      </c>
      <c r="E11" s="24"/>
      <c r="F11" s="24"/>
    </row>
    <row r="12" spans="1:6" s="6" customFormat="1" ht="77.45" customHeight="1">
      <c r="A12" s="19">
        <v>4</v>
      </c>
      <c r="B12" s="3" t="s">
        <v>19</v>
      </c>
      <c r="C12" s="25" t="s">
        <v>12</v>
      </c>
      <c r="D12" s="25">
        <f>2*2*0.15</f>
        <v>0.6</v>
      </c>
      <c r="E12" s="24"/>
      <c r="F12" s="24"/>
    </row>
    <row r="13" spans="1:6" s="6" customFormat="1" ht="21" customHeight="1">
      <c r="A13" s="20"/>
      <c r="B13" s="21" t="s">
        <v>20</v>
      </c>
      <c r="C13" s="22"/>
      <c r="D13" s="22"/>
      <c r="E13" s="26"/>
      <c r="F13" s="26"/>
    </row>
    <row r="14" spans="1:6" s="6" customFormat="1" ht="64.5" customHeight="1">
      <c r="A14" s="19">
        <v>1</v>
      </c>
      <c r="B14" s="15" t="s">
        <v>21</v>
      </c>
      <c r="C14" s="25" t="s">
        <v>10</v>
      </c>
      <c r="D14" s="25">
        <f>((2.35+2.22)/2)*6.8-(0.8*1.9)-(0.4*0.3)</f>
        <v>13.898000000000001</v>
      </c>
      <c r="E14" s="24"/>
      <c r="F14" s="24"/>
    </row>
    <row r="15" spans="1:6" s="6" customFormat="1" ht="37.9" customHeight="1">
      <c r="A15" s="18">
        <v>2</v>
      </c>
      <c r="B15" s="3" t="s">
        <v>22</v>
      </c>
      <c r="C15" s="25" t="s">
        <v>23</v>
      </c>
      <c r="D15" s="25">
        <v>3</v>
      </c>
      <c r="E15" s="24"/>
      <c r="F15" s="24"/>
    </row>
    <row r="16" spans="1:6" s="6" customFormat="1" ht="57.65" customHeight="1">
      <c r="A16" s="19">
        <v>3</v>
      </c>
      <c r="B16" s="3" t="s">
        <v>24</v>
      </c>
      <c r="C16" s="25" t="s">
        <v>25</v>
      </c>
      <c r="D16" s="25">
        <v>1</v>
      </c>
      <c r="E16" s="24"/>
      <c r="F16" s="24"/>
    </row>
    <row r="17" spans="1:7" s="6" customFormat="1" ht="87.65" customHeight="1">
      <c r="A17" s="18">
        <v>4</v>
      </c>
      <c r="B17" s="9" t="s">
        <v>26</v>
      </c>
      <c r="C17" s="27" t="s">
        <v>27</v>
      </c>
      <c r="D17" s="14">
        <f>(2.3*2.3)</f>
        <v>5.2899999999999991</v>
      </c>
      <c r="E17" s="24"/>
      <c r="F17" s="24"/>
    </row>
    <row r="18" spans="1:7" s="6" customFormat="1" ht="42" customHeight="1">
      <c r="A18" s="19">
        <v>7</v>
      </c>
      <c r="B18" s="10" t="s">
        <v>28</v>
      </c>
      <c r="C18" s="27" t="s">
        <v>29</v>
      </c>
      <c r="D18" s="14">
        <f>2.3*4</f>
        <v>9.1999999999999993</v>
      </c>
      <c r="E18" s="24"/>
      <c r="F18" s="24"/>
    </row>
    <row r="19" spans="1:7" s="6" customFormat="1" ht="65.25" customHeight="1">
      <c r="A19" s="19">
        <v>8</v>
      </c>
      <c r="B19" s="3" t="s">
        <v>30</v>
      </c>
      <c r="C19" s="25" t="s">
        <v>25</v>
      </c>
      <c r="D19" s="25">
        <v>1</v>
      </c>
      <c r="E19" s="24"/>
      <c r="F19" s="24"/>
    </row>
    <row r="20" spans="1:7" s="6" customFormat="1" ht="44.45" customHeight="1">
      <c r="A20" s="18">
        <v>9</v>
      </c>
      <c r="B20" s="3" t="s">
        <v>31</v>
      </c>
      <c r="C20" s="25" t="s">
        <v>32</v>
      </c>
      <c r="D20" s="25">
        <v>1</v>
      </c>
      <c r="E20" s="24"/>
      <c r="F20" s="24"/>
    </row>
    <row r="21" spans="1:7" s="6" customFormat="1" ht="64.900000000000006" customHeight="1">
      <c r="A21" s="19">
        <v>10</v>
      </c>
      <c r="B21" s="3" t="s">
        <v>33</v>
      </c>
      <c r="C21" s="25" t="s">
        <v>34</v>
      </c>
      <c r="D21" s="25">
        <v>1</v>
      </c>
      <c r="E21" s="24"/>
      <c r="F21" s="24"/>
    </row>
    <row r="22" spans="1:7" s="6" customFormat="1" ht="64.150000000000006" customHeight="1">
      <c r="A22" s="18">
        <v>11</v>
      </c>
      <c r="B22" s="3" t="s">
        <v>35</v>
      </c>
      <c r="C22" s="25" t="s">
        <v>34</v>
      </c>
      <c r="D22" s="25">
        <v>1</v>
      </c>
      <c r="E22" s="24"/>
      <c r="F22" s="24"/>
    </row>
    <row r="23" spans="1:7" s="6" customFormat="1" ht="34.9" customHeight="1">
      <c r="A23" s="19">
        <v>12</v>
      </c>
      <c r="B23" s="5" t="s">
        <v>36</v>
      </c>
      <c r="C23" s="23" t="s">
        <v>32</v>
      </c>
      <c r="D23" s="25">
        <v>1</v>
      </c>
      <c r="E23" s="24"/>
      <c r="F23" s="24"/>
      <c r="G23" s="28"/>
    </row>
    <row r="24" spans="1:7" s="6" customFormat="1" ht="19.149999999999999" customHeight="1">
      <c r="A24" s="56" t="s">
        <v>37</v>
      </c>
      <c r="B24" s="56"/>
      <c r="C24" s="56"/>
      <c r="D24" s="56"/>
      <c r="E24" s="11"/>
      <c r="F24" s="13"/>
    </row>
    <row r="25" spans="1:7" s="6" customFormat="1" ht="21">
      <c r="A25" s="56" t="s">
        <v>38</v>
      </c>
      <c r="B25" s="56"/>
      <c r="C25" s="56"/>
      <c r="D25" s="56"/>
      <c r="E25" s="12"/>
      <c r="F25" s="13"/>
    </row>
    <row r="26" spans="1:7" s="6" customFormat="1">
      <c r="B26" s="7"/>
      <c r="F26" s="29"/>
    </row>
    <row r="27" spans="1:7" s="6" customFormat="1">
      <c r="B27" s="7"/>
    </row>
    <row r="28" spans="1:7" s="6" customFormat="1">
      <c r="B28" s="7"/>
    </row>
  </sheetData>
  <mergeCells count="4">
    <mergeCell ref="A25:D25"/>
    <mergeCell ref="A1:E1"/>
    <mergeCell ref="A24:D24"/>
    <mergeCell ref="B2:F2"/>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86B50-B878-467B-823B-B193F3D2E9F8}">
  <dimension ref="A1:F25"/>
  <sheetViews>
    <sheetView topLeftCell="A21" workbookViewId="0">
      <selection activeCell="F24" sqref="F24:F25"/>
    </sheetView>
  </sheetViews>
  <sheetFormatPr defaultRowHeight="14.75"/>
  <cols>
    <col min="2" max="2" width="65.7265625" customWidth="1"/>
    <col min="3" max="3" width="13.40625" customWidth="1"/>
    <col min="5" max="5" width="15.1328125" customWidth="1"/>
    <col min="6" max="6" width="13" customWidth="1"/>
  </cols>
  <sheetData>
    <row r="1" spans="1:6" ht="23.25">
      <c r="A1" s="57" t="s">
        <v>39</v>
      </c>
      <c r="B1" s="57"/>
      <c r="C1" s="57"/>
      <c r="D1" s="57"/>
      <c r="E1" s="58"/>
      <c r="F1" s="16"/>
    </row>
    <row r="2" spans="1:6" ht="18.25">
      <c r="A2" s="17" t="s">
        <v>1</v>
      </c>
      <c r="B2" s="59" t="s">
        <v>2</v>
      </c>
      <c r="C2" s="60"/>
      <c r="D2" s="60"/>
      <c r="E2" s="60"/>
      <c r="F2" s="61"/>
    </row>
    <row r="3" spans="1:6" ht="36.5">
      <c r="A3" s="8" t="s">
        <v>3</v>
      </c>
      <c r="B3" s="2" t="s">
        <v>4</v>
      </c>
      <c r="C3" s="2" t="s">
        <v>5</v>
      </c>
      <c r="D3" s="2" t="s">
        <v>6</v>
      </c>
      <c r="E3" s="2" t="s">
        <v>7</v>
      </c>
      <c r="F3" s="2" t="s">
        <v>8</v>
      </c>
    </row>
    <row r="4" spans="1:6" ht="54.75">
      <c r="A4" s="19">
        <v>1</v>
      </c>
      <c r="B4" s="3" t="s">
        <v>9</v>
      </c>
      <c r="C4" s="19" t="s">
        <v>10</v>
      </c>
      <c r="D4" s="25">
        <f>5*5</f>
        <v>25</v>
      </c>
      <c r="E4" s="24"/>
      <c r="F4" s="24"/>
    </row>
    <row r="5" spans="1:6" ht="36.5">
      <c r="A5" s="19">
        <v>2</v>
      </c>
      <c r="B5" s="4" t="s">
        <v>11</v>
      </c>
      <c r="C5" s="19" t="s">
        <v>12</v>
      </c>
      <c r="D5" s="19">
        <f>1.2*1.2*3</f>
        <v>4.32</v>
      </c>
      <c r="E5" s="24"/>
      <c r="F5" s="24"/>
    </row>
    <row r="6" spans="1:6" ht="54.75">
      <c r="A6" s="19">
        <v>3</v>
      </c>
      <c r="B6" s="3" t="s">
        <v>13</v>
      </c>
      <c r="C6" s="19" t="s">
        <v>12</v>
      </c>
      <c r="D6" s="19">
        <f>2*(1.2+2)*0.6*0.8</f>
        <v>3.0720000000000001</v>
      </c>
      <c r="E6" s="24"/>
      <c r="F6" s="24"/>
    </row>
    <row r="7" spans="1:6" ht="54.75">
      <c r="A7" s="19">
        <v>4</v>
      </c>
      <c r="B7" s="3" t="s">
        <v>14</v>
      </c>
      <c r="C7" s="25" t="s">
        <v>12</v>
      </c>
      <c r="D7" s="19">
        <f>2*(1.7+1.1)*0.6*0.3</f>
        <v>1.008</v>
      </c>
      <c r="E7" s="24"/>
      <c r="F7" s="24"/>
    </row>
    <row r="8" spans="1:6" ht="18.25">
      <c r="A8" s="22"/>
      <c r="B8" s="21" t="s">
        <v>15</v>
      </c>
      <c r="C8" s="22"/>
      <c r="D8" s="22"/>
      <c r="E8" s="26"/>
      <c r="F8" s="26"/>
    </row>
    <row r="9" spans="1:6" ht="73">
      <c r="A9" s="19">
        <v>1</v>
      </c>
      <c r="B9" s="3" t="s">
        <v>16</v>
      </c>
      <c r="C9" s="25" t="s">
        <v>12</v>
      </c>
      <c r="D9" s="25">
        <f>6.8*0.3*0.3</f>
        <v>0.61199999999999999</v>
      </c>
      <c r="E9" s="24"/>
      <c r="F9" s="24"/>
    </row>
    <row r="10" spans="1:6" ht="54.75">
      <c r="A10" s="19">
        <v>2</v>
      </c>
      <c r="B10" s="3" t="s">
        <v>17</v>
      </c>
      <c r="C10" s="25" t="s">
        <v>12</v>
      </c>
      <c r="D10" s="25">
        <f>6.4*0.4*0.8</f>
        <v>2.0480000000000005</v>
      </c>
      <c r="E10" s="24"/>
      <c r="F10" s="24"/>
    </row>
    <row r="11" spans="1:6" ht="91.25">
      <c r="A11" s="19">
        <v>3</v>
      </c>
      <c r="B11" s="3" t="s">
        <v>18</v>
      </c>
      <c r="C11" s="25" t="s">
        <v>12</v>
      </c>
      <c r="D11" s="19">
        <f>1.8*1.8*0.1</f>
        <v>0.32400000000000007</v>
      </c>
      <c r="E11" s="24"/>
      <c r="F11" s="24"/>
    </row>
    <row r="12" spans="1:6" ht="73">
      <c r="A12" s="19">
        <v>4</v>
      </c>
      <c r="B12" s="3" t="s">
        <v>19</v>
      </c>
      <c r="C12" s="25" t="s">
        <v>12</v>
      </c>
      <c r="D12" s="25">
        <f>2*2*0.15</f>
        <v>0.6</v>
      </c>
      <c r="E12" s="24"/>
      <c r="F12" s="24"/>
    </row>
    <row r="13" spans="1:6" ht="18.25">
      <c r="A13" s="20"/>
      <c r="B13" s="21" t="s">
        <v>20</v>
      </c>
      <c r="C13" s="22"/>
      <c r="D13" s="22"/>
      <c r="E13" s="26"/>
      <c r="F13" s="26"/>
    </row>
    <row r="14" spans="1:6" ht="73">
      <c r="A14" s="19">
        <v>1</v>
      </c>
      <c r="B14" s="15" t="s">
        <v>21</v>
      </c>
      <c r="C14" s="25" t="s">
        <v>10</v>
      </c>
      <c r="D14" s="25">
        <f>((2.35+2.22)/2)*6.8-(0.8*1.9)-(0.4*0.3)</f>
        <v>13.898000000000001</v>
      </c>
      <c r="E14" s="24"/>
      <c r="F14" s="24"/>
    </row>
    <row r="15" spans="1:6" ht="36.5">
      <c r="A15" s="18">
        <v>2</v>
      </c>
      <c r="B15" s="3" t="s">
        <v>22</v>
      </c>
      <c r="C15" s="25" t="s">
        <v>23</v>
      </c>
      <c r="D15" s="25">
        <v>3</v>
      </c>
      <c r="E15" s="24"/>
      <c r="F15" s="24"/>
    </row>
    <row r="16" spans="1:6" ht="54.75">
      <c r="A16" s="19">
        <v>3</v>
      </c>
      <c r="B16" s="3" t="s">
        <v>24</v>
      </c>
      <c r="C16" s="25" t="s">
        <v>25</v>
      </c>
      <c r="D16" s="25">
        <v>1</v>
      </c>
      <c r="E16" s="24"/>
      <c r="F16" s="24"/>
    </row>
    <row r="17" spans="1:6" ht="91.25">
      <c r="A17" s="18">
        <v>4</v>
      </c>
      <c r="B17" s="9" t="s">
        <v>26</v>
      </c>
      <c r="C17" s="27" t="s">
        <v>27</v>
      </c>
      <c r="D17" s="14">
        <f>(2.3*2.3)</f>
        <v>5.2899999999999991</v>
      </c>
      <c r="E17" s="24"/>
      <c r="F17" s="24"/>
    </row>
    <row r="18" spans="1:6" ht="36.5">
      <c r="A18" s="19">
        <v>7</v>
      </c>
      <c r="B18" s="10" t="s">
        <v>28</v>
      </c>
      <c r="C18" s="27" t="s">
        <v>29</v>
      </c>
      <c r="D18" s="14">
        <f>2.3*4</f>
        <v>9.1999999999999993</v>
      </c>
      <c r="E18" s="24"/>
      <c r="F18" s="24"/>
    </row>
    <row r="19" spans="1:6" ht="73">
      <c r="A19" s="19">
        <v>8</v>
      </c>
      <c r="B19" s="3" t="s">
        <v>30</v>
      </c>
      <c r="C19" s="25" t="s">
        <v>25</v>
      </c>
      <c r="D19" s="25">
        <v>1</v>
      </c>
      <c r="E19" s="24"/>
      <c r="F19" s="24"/>
    </row>
    <row r="20" spans="1:6" ht="36.5">
      <c r="A20" s="18">
        <v>9</v>
      </c>
      <c r="B20" s="3" t="s">
        <v>31</v>
      </c>
      <c r="C20" s="25" t="s">
        <v>32</v>
      </c>
      <c r="D20" s="25">
        <v>1</v>
      </c>
      <c r="E20" s="24"/>
      <c r="F20" s="24"/>
    </row>
    <row r="21" spans="1:6" ht="73">
      <c r="A21" s="19">
        <v>10</v>
      </c>
      <c r="B21" s="3" t="s">
        <v>33</v>
      </c>
      <c r="C21" s="25" t="s">
        <v>34</v>
      </c>
      <c r="D21" s="25">
        <v>1</v>
      </c>
      <c r="E21" s="24"/>
      <c r="F21" s="24"/>
    </row>
    <row r="22" spans="1:6" ht="54.75">
      <c r="A22" s="18">
        <v>11</v>
      </c>
      <c r="B22" s="3" t="s">
        <v>35</v>
      </c>
      <c r="C22" s="25" t="s">
        <v>34</v>
      </c>
      <c r="D22" s="25">
        <v>1</v>
      </c>
      <c r="E22" s="24"/>
      <c r="F22" s="24"/>
    </row>
    <row r="23" spans="1:6" ht="36.5">
      <c r="A23" s="19">
        <v>12</v>
      </c>
      <c r="B23" s="5" t="s">
        <v>36</v>
      </c>
      <c r="C23" s="23" t="s">
        <v>32</v>
      </c>
      <c r="D23" s="25">
        <v>1</v>
      </c>
      <c r="E23" s="24"/>
      <c r="F23" s="24"/>
    </row>
    <row r="24" spans="1:6" ht="21">
      <c r="A24" s="56" t="s">
        <v>37</v>
      </c>
      <c r="B24" s="56"/>
      <c r="C24" s="56"/>
      <c r="D24" s="56"/>
      <c r="E24" s="11"/>
      <c r="F24" s="13"/>
    </row>
    <row r="25" spans="1:6" ht="21">
      <c r="A25" s="56" t="s">
        <v>38</v>
      </c>
      <c r="B25" s="56"/>
      <c r="C25" s="56"/>
      <c r="D25" s="56"/>
      <c r="E25" s="12"/>
      <c r="F25" s="13"/>
    </row>
  </sheetData>
  <mergeCells count="4">
    <mergeCell ref="A1:E1"/>
    <mergeCell ref="B2:F2"/>
    <mergeCell ref="A24:D24"/>
    <mergeCell ref="A25:D25"/>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FD915-B772-4303-9049-891FFEC426B5}">
  <dimension ref="A1:F20"/>
  <sheetViews>
    <sheetView topLeftCell="A15" workbookViewId="0">
      <selection activeCell="F19" sqref="F19:F20"/>
    </sheetView>
  </sheetViews>
  <sheetFormatPr defaultRowHeight="14.75"/>
  <cols>
    <col min="2" max="2" width="56" customWidth="1"/>
    <col min="5" max="5" width="13.40625" customWidth="1"/>
    <col min="6" max="6" width="13.7265625" customWidth="1"/>
  </cols>
  <sheetData>
    <row r="1" spans="1:6" ht="24" thickBot="1">
      <c r="A1" s="62" t="s">
        <v>40</v>
      </c>
      <c r="B1" s="63"/>
      <c r="C1" s="63"/>
      <c r="D1" s="63"/>
      <c r="E1" s="64"/>
      <c r="F1" s="41"/>
    </row>
    <row r="2" spans="1:6" ht="21">
      <c r="A2" s="74" t="s">
        <v>2</v>
      </c>
      <c r="B2" s="75"/>
      <c r="C2" s="75"/>
      <c r="D2" s="75"/>
      <c r="E2" s="75"/>
      <c r="F2" s="76"/>
    </row>
    <row r="3" spans="1:6" ht="36.5">
      <c r="A3" s="30" t="s">
        <v>41</v>
      </c>
      <c r="B3" s="2" t="s">
        <v>4</v>
      </c>
      <c r="C3" s="30" t="s">
        <v>5</v>
      </c>
      <c r="D3" s="30" t="s">
        <v>6</v>
      </c>
      <c r="E3" s="31" t="s">
        <v>7</v>
      </c>
      <c r="F3" s="32" t="s">
        <v>8</v>
      </c>
    </row>
    <row r="4" spans="1:6" ht="18.25">
      <c r="A4" s="39" t="s">
        <v>42</v>
      </c>
      <c r="B4" s="65" t="s">
        <v>43</v>
      </c>
      <c r="C4" s="66"/>
      <c r="D4" s="66"/>
      <c r="E4" s="66"/>
      <c r="F4" s="67"/>
    </row>
    <row r="5" spans="1:6" ht="36.5">
      <c r="A5" s="19">
        <v>1.1000000000000001</v>
      </c>
      <c r="B5" s="3" t="s">
        <v>44</v>
      </c>
      <c r="C5" s="19" t="s">
        <v>10</v>
      </c>
      <c r="D5" s="25">
        <f>16*14</f>
        <v>224</v>
      </c>
      <c r="E5" s="33"/>
      <c r="F5" s="33"/>
    </row>
    <row r="6" spans="1:6" ht="73">
      <c r="A6" s="19">
        <v>1.2</v>
      </c>
      <c r="B6" s="4" t="s">
        <v>45</v>
      </c>
      <c r="C6" s="19" t="s">
        <v>12</v>
      </c>
      <c r="D6" s="19">
        <f>12*10*2</f>
        <v>240</v>
      </c>
      <c r="E6" s="33"/>
      <c r="F6" s="33"/>
    </row>
    <row r="7" spans="1:6" ht="18.25">
      <c r="A7" s="39" t="s">
        <v>46</v>
      </c>
      <c r="B7" s="65" t="s">
        <v>47</v>
      </c>
      <c r="C7" s="66"/>
      <c r="D7" s="66"/>
      <c r="E7" s="66"/>
      <c r="F7" s="67"/>
    </row>
    <row r="8" spans="1:6" ht="36.5">
      <c r="A8" s="19">
        <v>2</v>
      </c>
      <c r="B8" s="3" t="s">
        <v>48</v>
      </c>
      <c r="C8" s="25" t="s">
        <v>12</v>
      </c>
      <c r="D8" s="25">
        <f>60*0.6*0.4</f>
        <v>14.4</v>
      </c>
      <c r="E8" s="33"/>
      <c r="F8" s="34"/>
    </row>
    <row r="9" spans="1:6" ht="73">
      <c r="A9" s="19">
        <v>2.1</v>
      </c>
      <c r="B9" s="3" t="s">
        <v>49</v>
      </c>
      <c r="C9" s="25" t="s">
        <v>12</v>
      </c>
      <c r="D9" s="25">
        <f>60*0.4*0.6</f>
        <v>14.399999999999999</v>
      </c>
      <c r="E9" s="33"/>
      <c r="F9" s="34"/>
    </row>
    <row r="10" spans="1:6" ht="73">
      <c r="A10" s="19">
        <v>2.2000000000000002</v>
      </c>
      <c r="B10" s="3" t="s">
        <v>50</v>
      </c>
      <c r="C10" s="25" t="s">
        <v>12</v>
      </c>
      <c r="D10" s="25">
        <f>60*0.4*0.15</f>
        <v>3.5999999999999996</v>
      </c>
      <c r="E10" s="33"/>
      <c r="F10" s="34"/>
    </row>
    <row r="11" spans="1:6" ht="54.75">
      <c r="A11" s="19">
        <v>2.2999999999999998</v>
      </c>
      <c r="B11" s="5" t="s">
        <v>51</v>
      </c>
      <c r="C11" s="25" t="s">
        <v>10</v>
      </c>
      <c r="D11" s="19">
        <f>(60*1.5)-2*(1.8*1.5)</f>
        <v>84.6</v>
      </c>
      <c r="E11" s="33"/>
      <c r="F11" s="34"/>
    </row>
    <row r="12" spans="1:6" ht="73">
      <c r="A12" s="19">
        <v>2.4</v>
      </c>
      <c r="B12" s="5" t="s">
        <v>52</v>
      </c>
      <c r="C12" s="25" t="s">
        <v>12</v>
      </c>
      <c r="D12" s="19">
        <f>10*(0.2*0.2*1.5)</f>
        <v>0.60000000000000009</v>
      </c>
      <c r="E12" s="33"/>
      <c r="F12" s="34"/>
    </row>
    <row r="13" spans="1:6" ht="73">
      <c r="A13" s="19">
        <v>2.5</v>
      </c>
      <c r="B13" s="5" t="s">
        <v>53</v>
      </c>
      <c r="C13" s="25" t="s">
        <v>10</v>
      </c>
      <c r="D13" s="19">
        <f>((60*2.05)-2*(1.8*1.5))*2</f>
        <v>235.19999999999996</v>
      </c>
      <c r="E13" s="33"/>
      <c r="F13" s="34"/>
    </row>
    <row r="14" spans="1:6" ht="73">
      <c r="A14" s="19">
        <v>2.6</v>
      </c>
      <c r="B14" s="35" t="s">
        <v>54</v>
      </c>
      <c r="C14" s="25" t="s">
        <v>10</v>
      </c>
      <c r="D14" s="19">
        <f>D13</f>
        <v>235.19999999999996</v>
      </c>
      <c r="E14" s="33"/>
      <c r="F14" s="34"/>
    </row>
    <row r="15" spans="1:6" ht="91.25">
      <c r="A15" s="19">
        <v>2.7</v>
      </c>
      <c r="B15" s="37" t="s">
        <v>55</v>
      </c>
      <c r="C15" s="25" t="s">
        <v>25</v>
      </c>
      <c r="D15" s="25">
        <v>2</v>
      </c>
      <c r="E15" s="33"/>
      <c r="F15" s="34"/>
    </row>
    <row r="16" spans="1:6" ht="73">
      <c r="A16" s="19">
        <v>2.8</v>
      </c>
      <c r="B16" s="5" t="s">
        <v>56</v>
      </c>
      <c r="C16" s="25" t="s">
        <v>32</v>
      </c>
      <c r="D16" s="25">
        <v>29</v>
      </c>
      <c r="E16" s="33"/>
      <c r="F16" s="34"/>
    </row>
    <row r="17" spans="1:6" ht="36.5">
      <c r="A17" s="19">
        <v>2.9</v>
      </c>
      <c r="B17" s="38" t="s">
        <v>57</v>
      </c>
      <c r="C17" s="25" t="s">
        <v>23</v>
      </c>
      <c r="D17" s="19">
        <v>57</v>
      </c>
      <c r="E17" s="33"/>
      <c r="F17" s="34"/>
    </row>
    <row r="18" spans="1:6" ht="36.5">
      <c r="A18" s="19">
        <v>3</v>
      </c>
      <c r="B18" s="5" t="s">
        <v>58</v>
      </c>
      <c r="C18" s="25" t="s">
        <v>32</v>
      </c>
      <c r="D18" s="19">
        <v>1</v>
      </c>
      <c r="E18" s="33"/>
      <c r="F18" s="34"/>
    </row>
    <row r="19" spans="1:6" ht="21">
      <c r="A19" s="71" t="s">
        <v>59</v>
      </c>
      <c r="B19" s="72"/>
      <c r="C19" s="72"/>
      <c r="D19" s="72"/>
      <c r="E19" s="73"/>
      <c r="F19" s="36"/>
    </row>
    <row r="20" spans="1:6" ht="18.25">
      <c r="A20" s="68" t="s">
        <v>60</v>
      </c>
      <c r="B20" s="69"/>
      <c r="C20" s="69"/>
      <c r="D20" s="69"/>
      <c r="E20" s="70"/>
      <c r="F20" s="40"/>
    </row>
  </sheetData>
  <mergeCells count="6">
    <mergeCell ref="A1:E1"/>
    <mergeCell ref="B4:F4"/>
    <mergeCell ref="B7:F7"/>
    <mergeCell ref="A20:E20"/>
    <mergeCell ref="A19:E19"/>
    <mergeCell ref="A2:F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7A0F8-D4D6-4A60-B532-9567931511EF}">
  <dimension ref="A1:G9"/>
  <sheetViews>
    <sheetView tabSelected="1" workbookViewId="0">
      <selection activeCell="C12" sqref="C12"/>
    </sheetView>
  </sheetViews>
  <sheetFormatPr defaultRowHeight="14.75"/>
  <cols>
    <col min="2" max="2" width="67.40625" customWidth="1"/>
    <col min="3" max="3" width="16.26953125" customWidth="1"/>
    <col min="4" max="4" width="17.26953125" customWidth="1"/>
  </cols>
  <sheetData>
    <row r="1" spans="1:7" ht="20.25">
      <c r="A1" s="77" t="s">
        <v>61</v>
      </c>
      <c r="B1" s="77"/>
      <c r="C1" s="77"/>
      <c r="D1" s="77"/>
      <c r="E1" s="78"/>
      <c r="F1" s="78"/>
      <c r="G1" s="78"/>
    </row>
    <row r="2" spans="1:7" ht="20.25">
      <c r="A2" s="77"/>
      <c r="B2" s="77"/>
      <c r="C2" s="77"/>
      <c r="D2" s="77"/>
      <c r="E2" s="42"/>
      <c r="F2" s="42"/>
      <c r="G2" s="42"/>
    </row>
    <row r="3" spans="1:7" ht="20.5">
      <c r="A3" s="43"/>
      <c r="B3" s="44"/>
      <c r="C3" s="45"/>
      <c r="D3" s="46"/>
      <c r="E3" s="42"/>
      <c r="F3" s="42"/>
      <c r="G3" s="42"/>
    </row>
    <row r="4" spans="1:7" ht="20.75">
      <c r="A4" s="79" t="s">
        <v>62</v>
      </c>
      <c r="B4" s="80"/>
      <c r="C4" s="81"/>
      <c r="D4" s="81"/>
      <c r="E4" s="42"/>
      <c r="F4" s="42"/>
      <c r="G4" s="42"/>
    </row>
    <row r="5" spans="1:7" ht="20.75">
      <c r="A5" s="79"/>
      <c r="B5" s="47" t="s">
        <v>63</v>
      </c>
      <c r="C5" s="47" t="s">
        <v>64</v>
      </c>
      <c r="D5" s="48" t="s">
        <v>65</v>
      </c>
      <c r="E5" s="42"/>
      <c r="F5" s="42"/>
      <c r="G5" s="42"/>
    </row>
    <row r="6" spans="1:7" ht="22.25">
      <c r="A6" s="49">
        <v>1</v>
      </c>
      <c r="B6" s="83" t="s">
        <v>66</v>
      </c>
      <c r="C6" s="50"/>
      <c r="D6" s="51"/>
      <c r="E6" s="42"/>
      <c r="F6" s="42"/>
      <c r="G6" s="42"/>
    </row>
    <row r="7" spans="1:7" ht="22.25">
      <c r="A7" s="49">
        <v>2</v>
      </c>
      <c r="B7" s="83" t="s">
        <v>67</v>
      </c>
      <c r="C7" s="52"/>
      <c r="D7" s="51"/>
      <c r="E7" s="42"/>
      <c r="F7" s="42"/>
      <c r="G7" s="42"/>
    </row>
    <row r="8" spans="1:7" ht="22.25">
      <c r="A8" s="49">
        <v>3</v>
      </c>
      <c r="B8" s="83" t="s">
        <v>68</v>
      </c>
      <c r="C8" s="50"/>
      <c r="D8" s="51"/>
      <c r="E8" s="42"/>
      <c r="F8" s="42"/>
      <c r="G8" s="42"/>
    </row>
    <row r="9" spans="1:7" ht="45">
      <c r="A9" s="53"/>
      <c r="B9" s="82" t="s">
        <v>69</v>
      </c>
      <c r="C9" s="53"/>
      <c r="D9" s="53"/>
      <c r="E9" s="54"/>
      <c r="F9" s="55"/>
      <c r="G9" s="55"/>
    </row>
  </sheetData>
  <mergeCells count="4">
    <mergeCell ref="A1:D2"/>
    <mergeCell ref="E1:G1"/>
    <mergeCell ref="A4:A5"/>
    <mergeCell ref="B4:D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1C573D635BCA5468BD695B99C468BF2" ma:contentTypeVersion="13" ma:contentTypeDescription="Create a new document." ma:contentTypeScope="" ma:versionID="8282589a0b99e7b3a477db37434f8155">
  <xsd:schema xmlns:xsd="http://www.w3.org/2001/XMLSchema" xmlns:xs="http://www.w3.org/2001/XMLSchema" xmlns:p="http://schemas.microsoft.com/office/2006/metadata/properties" xmlns:ns3="2bd9e360-dec4-4af0-9aed-61ba90d06f4f" xmlns:ns4="cbd5592a-bcb5-4ce4-ad72-f81ce7faf9da" targetNamespace="http://schemas.microsoft.com/office/2006/metadata/properties" ma:root="true" ma:fieldsID="5933b7f2d07e49fe9431f2400469b7f1" ns3:_="" ns4:_="">
    <xsd:import namespace="2bd9e360-dec4-4af0-9aed-61ba90d06f4f"/>
    <xsd:import namespace="cbd5592a-bcb5-4ce4-ad72-f81ce7faf9da"/>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Locatio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bd9e360-dec4-4af0-9aed-61ba90d06f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bd5592a-bcb5-4ce4-ad72-f81ce7faf9da"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1EE3C2F-3A72-45D1-8158-A2EE8F5A05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bd9e360-dec4-4af0-9aed-61ba90d06f4f"/>
    <ds:schemaRef ds:uri="cbd5592a-bcb5-4ce4-ad72-f81ce7faf9d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E1B793-C7D6-4401-9EA0-B27D7A6BF1A3}">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F38CE113-9AD1-40C3-8695-075F9A55B7F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VIP latrines at Geed Abokor </vt:lpstr>
      <vt:lpstr>VIP latrines at Mulac IDP</vt:lpstr>
      <vt:lpstr>Garbage pit</vt:lpstr>
      <vt:lpstr>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ismail123</dc:creator>
  <cp:keywords/>
  <dc:description/>
  <cp:lastModifiedBy>Yahye Omer Waberi</cp:lastModifiedBy>
  <cp:revision/>
  <dcterms:created xsi:type="dcterms:W3CDTF">2021-10-13T12:00:18Z</dcterms:created>
  <dcterms:modified xsi:type="dcterms:W3CDTF">2024-10-14T06:03:15Z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0x01010091C573D635BCA5468BD695B99C468BF2</vt:lpwstr>
  </property>
</Properties>
</file>