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6"/>
  <workbookPr/>
  <mc:AlternateContent xmlns:mc="http://schemas.openxmlformats.org/markup-compatibility/2006">
    <mc:Choice Requires="x15">
      <x15ac:absPath xmlns:x15ac="http://schemas.microsoft.com/office/spreadsheetml/2010/11/ac" url="C:\Users\MADucaale\Downloads\Advertisement\Advertisement\"/>
    </mc:Choice>
  </mc:AlternateContent>
  <xr:revisionPtr revIDLastSave="0" documentId="13_ncr:1_{0CD24C5F-7CBA-49E1-BD1E-26A9D668D7F2}" xr6:coauthVersionLast="36" xr6:coauthVersionMax="47" xr10:uidLastSave="{00000000-0000-0000-0000-000000000000}"/>
  <bookViews>
    <workbookView xWindow="-108" yWindow="-108" windowWidth="19416" windowHeight="10296" xr2:uid="{00000000-000D-0000-FFFF-FFFF00000000}"/>
  </bookViews>
  <sheets>
    <sheet name="Mulac W.Conection with Kiosks" sheetId="1" r:id="rId1"/>
  </sheets>
  <calcPr calcId="19102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7" i="1" l="1"/>
  <c r="D25" i="1"/>
  <c r="F25" i="1"/>
  <c r="D28" i="1"/>
  <c r="F28" i="1"/>
  <c r="D24" i="1"/>
  <c r="F24" i="1"/>
  <c r="F26" i="1"/>
  <c r="D27" i="1"/>
  <c r="F27" i="1"/>
  <c r="F29" i="1"/>
  <c r="F30" i="1"/>
  <c r="D11" i="1"/>
  <c r="F11" i="1"/>
  <c r="D12" i="1"/>
  <c r="F12" i="1"/>
  <c r="F13" i="1"/>
  <c r="D14" i="1"/>
  <c r="F14" i="1"/>
  <c r="D15" i="1"/>
  <c r="F15" i="1"/>
  <c r="D16" i="1"/>
  <c r="F16" i="1"/>
  <c r="D17" i="1"/>
  <c r="F17" i="1"/>
  <c r="D18" i="1"/>
  <c r="F18" i="1"/>
  <c r="D19" i="1"/>
  <c r="F19" i="1"/>
  <c r="D20" i="1"/>
  <c r="F20" i="1"/>
  <c r="F21" i="1"/>
  <c r="F6" i="1"/>
  <c r="F8" i="1"/>
  <c r="D5" i="1"/>
  <c r="F5" i="1"/>
  <c r="F9" i="1" l="1"/>
  <c r="F31" i="1"/>
  <c r="F22" i="1"/>
  <c r="F32" i="1" l="1"/>
  <c r="F33" i="1" s="1"/>
  <c r="F34" i="1" s="1"/>
</calcChain>
</file>

<file path=xl/sharedStrings.xml><?xml version="1.0" encoding="utf-8"?>
<sst xmlns="http://schemas.openxmlformats.org/spreadsheetml/2006/main" count="64" uniqueCount="48">
  <si>
    <t xml:space="preserve">Bill of Quantities; Water Connection of Mulac IDP, Burao. </t>
  </si>
  <si>
    <t>Note: All Unit rates should be included a 3% Sales tax for each line item.</t>
  </si>
  <si>
    <t>Item</t>
  </si>
  <si>
    <t xml:space="preserve">Description </t>
  </si>
  <si>
    <t>Unit</t>
  </si>
  <si>
    <t>QTY</t>
  </si>
  <si>
    <t>Rate</t>
  </si>
  <si>
    <t>Total Amount</t>
  </si>
  <si>
    <t>A</t>
  </si>
  <si>
    <t>Water connection works</t>
  </si>
  <si>
    <t>Remove shurbs, Excavate and dig a water connection trench from the source/main pipe to Mulac IDP with a dimensions 5203m long, 0.7m deep and 0.4m wide. The cost should include backfilling and well compacting using compactor machine after pipe laying and the site clearances. This should be done as per world vision engineer's guidance and technical documents.</t>
  </si>
  <si>
    <t>M3</t>
  </si>
  <si>
    <t>m</t>
  </si>
  <si>
    <t>Supply and fix outlet pipe using 2 inch HPDE pipe pn 10 from the IDP's reservior with all necessary fittings to a disignated location to connect from branch pipes with a total length of (15+70)=85m Pipe6 &amp;7. This should be including excavation, backfilling and pipe fixing and testing as per world vision engineer's guidance and technical documents.</t>
  </si>
  <si>
    <t>Supply and fix Branching pipes using 1 1/2 inch HPDE pipe pn 10 from the Junction with all necessary fittings to water kiosks for a total distance of (68+135m)=203m, Pipes 8&amp;9. When the pipe reaches to a kiosks it should be reduced to 1 inch. This should be including excavation, backfilling and pipe fixing and testing as per world vision engineer's guidance and technical documents.</t>
  </si>
  <si>
    <t>SUB A: Water Connection Works.</t>
  </si>
  <si>
    <t>B</t>
  </si>
  <si>
    <t>Kiosk Construction and Soak Awaypit   .</t>
  </si>
  <si>
    <t>Site cleaning up to 5cm of the top soil for the construction of public tap stand.</t>
  </si>
  <si>
    <t>M2</t>
  </si>
  <si>
    <t>Bulk excavation in the top soil (400cm) for the Water Kiosk.</t>
  </si>
  <si>
    <t>Cart away surplus material not  less than 30m far from the excavated  trench.</t>
  </si>
  <si>
    <t>LS</t>
  </si>
  <si>
    <t>Construct kiosk foundation using 30 cm thick masonry stone below the ground level to prepare a base for a water kiosk.Use the 1:3 mix ratio.</t>
  </si>
  <si>
    <t>Supply and fix 25 cm hard core backfilling for approved materials used for the foundation base of the tap stand floor construction.</t>
  </si>
  <si>
    <t>Prepare and Cast a Reinforced concrete Kiosk slab of 200mm thick and cornice around slab with a 50mm thick and wide above the ground level on masonry foundation using 10mm dia steel bars spaced at 200mm c/c both sides with 1:2:4 mix ratio concrete, the unit cost includes mixing, placing, compacting and curing as well as framing of slab and cornice as per drawing and world vision engineer's guidance.</t>
  </si>
  <si>
    <t>Prepare and Cast a kiosk wall of 20cm Reinfoced concrete using 10mm dia steel bars spaced at 150mm c/c on both sides with a mixed ratio of 1:2:4 with proper curing, the unit cost includes mixing, placing, compacting and curing as well as framing of wall as per drawing and world vision engineer's guidance.</t>
  </si>
  <si>
    <t>Apply 25mm thick of cement/sand plastering on all interior wall faces and all exterior wall and foundation faces. Using mix ratio is 1:4 (sand-cement) and this including Over laying 2cm cement/ sieved sand mortar of 1:3 mixture and cement screed with smooth metal trowel for floor finish.</t>
  </si>
  <si>
    <t>Apply two coats of white-washing on all wall faces with 1:275 lime/white glue ratio on all interior wall surfaces to be smoothed thoroughly before paint applied.</t>
  </si>
  <si>
    <t>Apply two coats of approved distemper paint with stucco on all interior and exterior wall faces by scraching all plaster roughness from the internal walls.</t>
  </si>
  <si>
    <t>Excavate soak away pit with 50x50cm area and 1 m depth filled with hard core and gravel then  covered the top surface with 50mm thick concrete cover. This includes fixing and installation of 3m long minium, 2" pvc drain pipe with necessary fittings as per drawing and world vision engineer's guidance.</t>
  </si>
  <si>
    <t>SUB B: Kiosk Construction, Soak away pit and Water Connection</t>
  </si>
  <si>
    <t>C</t>
  </si>
  <si>
    <t>Kiosk Fence Construction and Visibility Branding.</t>
  </si>
  <si>
    <t>Excavate a Footing of Steel Hallow Sections-12 footings each 300x300mm and 300mm under the ground to support the steel  sections, as per drawing and world vision engineer's guidance.</t>
  </si>
  <si>
    <t>Prepare and Cast a plain concrete for a floor slab of kiosk fence with an area of (6.2x6.2m), and 100mm thick using a 1:2:4 concrete mix ratio, and it should be good framed, level, and cured as per drawing and world vision engineer's guidance.</t>
  </si>
  <si>
    <t>Supply, level, align, Fix and ensure a uniform spacing for 12pcs of steel galvanized Hallow Sections (75mmx75mm by 6mm) and cast in footings, with a height of 2.8m, 30cm of it should be casted in footing as per drawing and world vision engineer's guidance.</t>
  </si>
  <si>
    <t>PCS</t>
  </si>
  <si>
    <t>Prepare and Cast a Plain concrete for footings to encast the steel hallow sections using 1:2:4 concrete mix ratio.</t>
  </si>
  <si>
    <t>Provide and Fix 5x3cm Galvanized steel box (12Pcs), 3Pcs on each side and equally spaced vertically and weld with Vertical steel hallow section posts to make a frame then weld with a Galvanized Expanded metal 1-1/2" size as per drawing and world vision engineer's guidance. This should include, cost of materials e.g SHS, Expanded metals, cutting, welding, assembly and painting of anti rust paint as approved by world vision engineer. All sides should be firmly attached to each other using bolts.</t>
  </si>
  <si>
    <t>Provide and Install a 2100x100mm lockable steel door made of steel sheet with approved paint as per drawing and world vision engineer's guidance.</t>
  </si>
  <si>
    <t>Supply and Print World vision visibility branding with clear message provided by the world vision engineer.</t>
  </si>
  <si>
    <t>Job</t>
  </si>
  <si>
    <t>SUB C: Kiosk Fence Construction and Visibility Branding</t>
  </si>
  <si>
    <t>SUB (B+C) Total Cost for 1 Kiosk with Fence</t>
  </si>
  <si>
    <t>Total Cost for 2 Water Kiosks</t>
  </si>
  <si>
    <t>Total Cost for Mulac Water Connection and 2 Water Kiosks with Fences.</t>
  </si>
  <si>
    <t>Supply and fix Inlet pipe using 3 inch HDPE pipe Pn 10 from the source or a main pipe to a Mulac IDP tank which is (4915m)long with all necessary fittings and accessories. The cost also includes all pipe works and tests. This should be done as per world vision engineer's guidance and technical documents. Two gate valves should be installed from point of intake to operate during during operation and maintenance.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</si>
</sst>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_(&quot;$&quot;* #,##0.00_);_(&quot;$&quot;* \(#,##0.00\);_(&quot;$&quot;* &quot;-&quot;??_);_(@_)"/>
    <numFmt numFmtId="165" formatCode="_(* #,##0.00_);_(* \(#,##0.00\);_(* &quot;-&quot;??_);_(@_)"/>
    <numFmt numFmtId="166" formatCode="_-[$$-2809]* #,##0.00_-;\-[$$-2809]* #,##0.00_-;_-[$$-2809]* &quot;-&quot;??_-;_-@_-"/>
    <numFmt numFmtId="167" formatCode="_-[$$-C09]* #,##0.00_-;\-[$$-C09]* #,##0.00_-;_-[$$-C09]* &quot;-&quot;??_-;_-@_-"/>
    <numFmt numFmtId="168" formatCode="0.0"/>
  </numFmts>
  <fonts count="20" x14ac:knownFonts="1">
    <font>
      <sz val="11"/>
      <color theme="1"/>
      <name val="Calibri"/>
      <family val="2"/>
      <scheme val="minor"/>
    </font>
    <font>
      <sz val="11"/>
      <color theme="1"/>
      <name val="Calibri"/>
      <family val="2"/>
      <scheme val="minor"/>
    </font>
    <font>
      <b/>
      <sz val="12"/>
      <color theme="1"/>
      <name val="Lato"/>
      <family val="2"/>
    </font>
    <font>
      <sz val="12"/>
      <color theme="1"/>
      <name val="Lato"/>
      <family val="2"/>
    </font>
    <font>
      <sz val="10"/>
      <name val="Arial"/>
      <family val="2"/>
    </font>
    <font>
      <b/>
      <sz val="12"/>
      <color indexed="8"/>
      <name val="Lato"/>
      <family val="2"/>
    </font>
    <font>
      <b/>
      <sz val="11"/>
      <color theme="1"/>
      <name val="Lato"/>
      <family val="2"/>
    </font>
    <font>
      <sz val="12"/>
      <color theme="1"/>
      <name val="Lato"/>
    </font>
    <font>
      <sz val="11"/>
      <name val="Lato"/>
      <family val="2"/>
    </font>
    <font>
      <sz val="11"/>
      <color theme="1"/>
      <name val="Lato"/>
      <family val="2"/>
    </font>
    <font>
      <b/>
      <sz val="11"/>
      <name val="Lato"/>
      <family val="2"/>
    </font>
    <font>
      <sz val="10"/>
      <color indexed="8"/>
      <name val="Lato"/>
      <family val="2"/>
    </font>
    <font>
      <sz val="10"/>
      <color theme="1"/>
      <name val="Lato"/>
      <family val="2"/>
    </font>
    <font>
      <b/>
      <sz val="11"/>
      <color indexed="8"/>
      <name val="Lato"/>
      <family val="2"/>
    </font>
    <font>
      <sz val="11"/>
      <color indexed="8"/>
      <name val="Lato"/>
      <family val="2"/>
    </font>
    <font>
      <b/>
      <u/>
      <sz val="12"/>
      <color theme="1"/>
      <name val="Lato"/>
      <family val="2"/>
    </font>
    <font>
      <b/>
      <u/>
      <sz val="12"/>
      <name val="Lato"/>
      <family val="2"/>
    </font>
    <font>
      <b/>
      <u/>
      <sz val="12"/>
      <color indexed="8"/>
      <name val="Lato"/>
      <family val="2"/>
    </font>
    <font>
      <sz val="11"/>
      <color rgb="FF000000"/>
      <name val="Lato"/>
      <family val="2"/>
    </font>
    <font>
      <b/>
      <sz val="10"/>
      <name val="Lato"/>
      <family val="2"/>
    </font>
  </fonts>
  <fills count="11">
    <fill>
      <patternFill patternType="none"/>
    </fill>
    <fill>
      <patternFill patternType="gray125"/>
    </fill>
    <fill>
      <patternFill patternType="solid">
        <fgColor theme="5" tint="0.79998168889431442"/>
        <bgColor indexed="64"/>
      </patternFill>
    </fill>
    <fill>
      <patternFill patternType="solid">
        <fgColor theme="0"/>
        <bgColor indexed="64"/>
      </patternFill>
    </fill>
    <fill>
      <patternFill patternType="solid">
        <fgColor theme="4"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9" tint="0.59999389629810485"/>
        <bgColor rgb="FF000000"/>
      </patternFill>
    </fill>
    <fill>
      <patternFill patternType="solid">
        <fgColor rgb="FFFFC000"/>
        <bgColor indexed="64"/>
      </patternFill>
    </fill>
    <fill>
      <patternFill patternType="solid">
        <fgColor theme="9" tint="0.59999389629810485"/>
        <bgColor indexed="64"/>
      </patternFill>
    </fill>
    <fill>
      <patternFill patternType="solid">
        <fgColor theme="5" tint="0.59999389629810485"/>
        <bgColor rgb="FF000000"/>
      </patternFill>
    </fill>
  </fills>
  <borders count="15">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s>
  <cellStyleXfs count="12">
    <xf numFmtId="0" fontId="0" fillId="0" borderId="0"/>
    <xf numFmtId="0" fontId="4" fillId="0" borderId="0"/>
    <xf numFmtId="0" fontId="4" fillId="0" borderId="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165" fontId="4" fillId="0" borderId="0" applyFont="0" applyFill="0" applyBorder="0" applyAlignment="0" applyProtection="0"/>
    <xf numFmtId="0" fontId="4" fillId="0" borderId="0"/>
    <xf numFmtId="164" fontId="4" fillId="0" borderId="0" applyFont="0" applyFill="0" applyBorder="0" applyAlignment="0" applyProtection="0"/>
    <xf numFmtId="0" fontId="1" fillId="0" borderId="0"/>
    <xf numFmtId="164" fontId="1" fillId="0" borderId="0" applyFont="0" applyFill="0" applyBorder="0" applyAlignment="0" applyProtection="0"/>
  </cellStyleXfs>
  <cellXfs count="64">
    <xf numFmtId="0" fontId="0" fillId="0" borderId="0" xfId="0"/>
    <xf numFmtId="0" fontId="5" fillId="2" borderId="1" xfId="2" applyFont="1" applyFill="1" applyBorder="1" applyAlignment="1">
      <alignment horizontal="center" vertical="center"/>
    </xf>
    <xf numFmtId="0" fontId="6" fillId="3" borderId="1" xfId="2" applyFont="1" applyFill="1" applyBorder="1" applyAlignment="1">
      <alignment horizontal="center" vertical="center"/>
    </xf>
    <xf numFmtId="0" fontId="9" fillId="0" borderId="1" xfId="0" applyFont="1" applyBorder="1" applyAlignment="1">
      <alignment vertical="top" wrapText="1"/>
    </xf>
    <xf numFmtId="0" fontId="8" fillId="0" borderId="1" xfId="1" applyFont="1" applyBorder="1" applyAlignment="1">
      <alignment horizontal="center" vertical="center"/>
    </xf>
    <xf numFmtId="0" fontId="9" fillId="3" borderId="1" xfId="2" applyFont="1" applyFill="1" applyBorder="1" applyAlignment="1">
      <alignment horizontal="left" vertical="center" wrapText="1"/>
    </xf>
    <xf numFmtId="0" fontId="12" fillId="3" borderId="1" xfId="2" applyFont="1" applyFill="1" applyBorder="1" applyAlignment="1">
      <alignment horizontal="left" vertical="center" wrapText="1"/>
    </xf>
    <xf numFmtId="164" fontId="11" fillId="3" borderId="1" xfId="3" applyFont="1" applyFill="1" applyBorder="1" applyAlignment="1">
      <alignment horizontal="center" vertical="center"/>
    </xf>
    <xf numFmtId="0" fontId="13" fillId="3" borderId="1" xfId="2" applyFont="1" applyFill="1" applyBorder="1" applyAlignment="1">
      <alignment horizontal="center" vertical="center"/>
    </xf>
    <xf numFmtId="164" fontId="14" fillId="3" borderId="1" xfId="3" applyFont="1" applyFill="1" applyBorder="1" applyAlignment="1">
      <alignment horizontal="center" vertical="center"/>
    </xf>
    <xf numFmtId="0" fontId="9" fillId="0" borderId="1" xfId="0" applyFont="1" applyBorder="1" applyAlignment="1">
      <alignment vertical="center" wrapText="1"/>
    </xf>
    <xf numFmtId="0" fontId="15" fillId="5" borderId="6" xfId="1" applyFont="1" applyFill="1" applyBorder="1" applyAlignment="1">
      <alignment horizontal="center" vertical="center" wrapText="1"/>
    </xf>
    <xf numFmtId="0" fontId="17" fillId="3" borderId="1" xfId="2" applyFont="1" applyFill="1" applyBorder="1" applyAlignment="1">
      <alignment horizontal="center" vertical="center" wrapText="1"/>
    </xf>
    <xf numFmtId="0" fontId="17" fillId="3" borderId="1" xfId="2" applyFont="1" applyFill="1" applyBorder="1" applyAlignment="1">
      <alignment horizontal="center" vertical="center"/>
    </xf>
    <xf numFmtId="0" fontId="8" fillId="0" borderId="1" xfId="6" applyFont="1" applyBorder="1" applyAlignment="1">
      <alignment horizontal="center" vertical="center" wrapText="1"/>
    </xf>
    <xf numFmtId="0" fontId="8" fillId="0" borderId="1" xfId="6" applyFont="1" applyBorder="1" applyAlignment="1">
      <alignment horizontal="left" vertical="center" wrapText="1"/>
    </xf>
    <xf numFmtId="166" fontId="8" fillId="0" borderId="1" xfId="6" applyNumberFormat="1" applyFont="1" applyBorder="1" applyAlignment="1">
      <alignment horizontal="center" vertical="center" wrapText="1"/>
    </xf>
    <xf numFmtId="167" fontId="8" fillId="0" borderId="1" xfId="6" applyNumberFormat="1" applyFont="1" applyBorder="1" applyAlignment="1">
      <alignment horizontal="center" vertical="center" wrapText="1"/>
    </xf>
    <xf numFmtId="168" fontId="8" fillId="0" borderId="1" xfId="6" applyNumberFormat="1" applyFont="1" applyBorder="1" applyAlignment="1">
      <alignment horizontal="center" vertical="center" wrapText="1"/>
    </xf>
    <xf numFmtId="0" fontId="18" fillId="0" borderId="1" xfId="0" applyFont="1" applyBorder="1" applyAlignment="1">
      <alignment horizontal="left" vertical="center" wrapText="1"/>
    </xf>
    <xf numFmtId="2" fontId="8" fillId="0" borderId="1" xfId="6" applyNumberFormat="1" applyFont="1" applyBorder="1" applyAlignment="1">
      <alignment horizontal="center" vertical="center" wrapText="1"/>
    </xf>
    <xf numFmtId="0" fontId="18" fillId="0" borderId="0" xfId="0" applyFont="1" applyAlignment="1">
      <alignment horizontal="left" vertical="center" wrapText="1"/>
    </xf>
    <xf numFmtId="167" fontId="10" fillId="7" borderId="8" xfId="6" applyNumberFormat="1" applyFont="1" applyFill="1" applyBorder="1" applyAlignment="1">
      <alignment horizontal="center" vertical="center" wrapText="1"/>
    </xf>
    <xf numFmtId="0" fontId="8" fillId="0" borderId="3" xfId="6" applyFont="1" applyBorder="1" applyAlignment="1">
      <alignment horizontal="left" vertical="center" wrapText="1"/>
    </xf>
    <xf numFmtId="0" fontId="8" fillId="0" borderId="9" xfId="6" applyFont="1" applyBorder="1" applyAlignment="1">
      <alignment horizontal="center" vertical="center" wrapText="1"/>
    </xf>
    <xf numFmtId="168" fontId="8" fillId="0" borderId="9" xfId="6" applyNumberFormat="1" applyFont="1" applyBorder="1" applyAlignment="1">
      <alignment horizontal="center" vertical="center" wrapText="1"/>
    </xf>
    <xf numFmtId="166" fontId="8" fillId="0" borderId="9" xfId="6" applyNumberFormat="1" applyFont="1" applyBorder="1" applyAlignment="1">
      <alignment horizontal="center" vertical="center" wrapText="1"/>
    </xf>
    <xf numFmtId="167" fontId="8" fillId="0" borderId="9" xfId="6" applyNumberFormat="1" applyFont="1" applyBorder="1" applyAlignment="1">
      <alignment horizontal="center" vertical="center" wrapText="1"/>
    </xf>
    <xf numFmtId="167" fontId="10" fillId="7" borderId="12" xfId="6" applyNumberFormat="1" applyFont="1" applyFill="1" applyBorder="1" applyAlignment="1">
      <alignment horizontal="center" vertical="center" wrapText="1"/>
    </xf>
    <xf numFmtId="167" fontId="19" fillId="4" borderId="14" xfId="6" applyNumberFormat="1" applyFont="1" applyFill="1" applyBorder="1" applyAlignment="1">
      <alignment horizontal="center" vertical="center" wrapText="1"/>
    </xf>
    <xf numFmtId="167" fontId="10" fillId="8" borderId="14" xfId="6" applyNumberFormat="1" applyFont="1" applyFill="1" applyBorder="1" applyAlignment="1">
      <alignment vertical="top" wrapText="1"/>
    </xf>
    <xf numFmtId="164" fontId="7" fillId="9" borderId="1" xfId="1" applyNumberFormat="1" applyFont="1" applyFill="1" applyBorder="1" applyAlignment="1">
      <alignment horizontal="center" vertical="center"/>
    </xf>
    <xf numFmtId="0" fontId="10" fillId="10" borderId="1" xfId="6" applyFont="1" applyFill="1" applyBorder="1" applyAlignment="1">
      <alignment horizontal="center" vertical="center" wrapText="1"/>
    </xf>
    <xf numFmtId="167" fontId="10" fillId="2" borderId="14" xfId="6" applyNumberFormat="1" applyFont="1" applyFill="1" applyBorder="1" applyAlignment="1">
      <alignment vertical="top" wrapText="1"/>
    </xf>
    <xf numFmtId="43" fontId="0" fillId="0" borderId="0" xfId="0" applyNumberFormat="1"/>
    <xf numFmtId="167" fontId="0" fillId="0" borderId="0" xfId="0" applyNumberFormat="1"/>
    <xf numFmtId="0" fontId="10" fillId="10" borderId="7" xfId="6" applyFont="1" applyFill="1" applyBorder="1" applyAlignment="1">
      <alignment horizontal="center" vertical="center" wrapText="1"/>
    </xf>
    <xf numFmtId="0" fontId="10" fillId="10" borderId="2" xfId="6" applyFont="1" applyFill="1" applyBorder="1" applyAlignment="1">
      <alignment horizontal="center" vertical="center" wrapText="1"/>
    </xf>
    <xf numFmtId="0" fontId="10" fillId="10" borderId="8" xfId="6" applyFont="1" applyFill="1" applyBorder="1" applyAlignment="1">
      <alignment horizontal="center" vertical="center" wrapText="1"/>
    </xf>
    <xf numFmtId="0" fontId="10" fillId="7" borderId="7" xfId="6" applyFont="1" applyFill="1" applyBorder="1" applyAlignment="1">
      <alignment horizontal="center" vertical="center" wrapText="1"/>
    </xf>
    <xf numFmtId="0" fontId="10" fillId="7" borderId="2" xfId="6" applyFont="1" applyFill="1" applyBorder="1" applyAlignment="1">
      <alignment horizontal="center" vertical="center" wrapText="1"/>
    </xf>
    <xf numFmtId="0" fontId="15" fillId="5" borderId="4" xfId="1" applyFont="1" applyFill="1" applyBorder="1" applyAlignment="1">
      <alignment horizontal="center" vertical="center" wrapText="1"/>
    </xf>
    <xf numFmtId="0" fontId="15" fillId="5" borderId="5" xfId="1" applyFont="1" applyFill="1" applyBorder="1" applyAlignment="1">
      <alignment horizontal="center" vertical="center" wrapText="1"/>
    </xf>
    <xf numFmtId="0" fontId="15" fillId="5" borderId="6" xfId="1" applyFont="1" applyFill="1" applyBorder="1" applyAlignment="1">
      <alignment horizontal="center" vertical="center" wrapText="1"/>
    </xf>
    <xf numFmtId="0" fontId="3" fillId="0" borderId="1" xfId="1" applyFont="1" applyBorder="1" applyAlignment="1">
      <alignment horizontal="center" vertical="center"/>
    </xf>
    <xf numFmtId="0" fontId="5" fillId="2" borderId="1" xfId="2" applyFont="1" applyFill="1" applyBorder="1" applyAlignment="1">
      <alignment horizontal="center" vertical="center" wrapText="1"/>
    </xf>
    <xf numFmtId="0" fontId="16" fillId="6" borderId="4" xfId="0" applyFont="1" applyFill="1" applyBorder="1" applyAlignment="1">
      <alignment horizontal="center" vertical="center"/>
    </xf>
    <xf numFmtId="0" fontId="16" fillId="6" borderId="5" xfId="0" applyFont="1" applyFill="1" applyBorder="1" applyAlignment="1">
      <alignment horizontal="center" vertical="center"/>
    </xf>
    <xf numFmtId="0" fontId="16" fillId="6" borderId="6" xfId="0" applyFont="1" applyFill="1" applyBorder="1" applyAlignment="1">
      <alignment horizontal="center" vertical="center"/>
    </xf>
    <xf numFmtId="0" fontId="2" fillId="9" borderId="7" xfId="1" applyFont="1" applyFill="1" applyBorder="1" applyAlignment="1">
      <alignment horizontal="center" vertical="center"/>
    </xf>
    <xf numFmtId="0" fontId="2" fillId="9" borderId="2" xfId="1" applyFont="1" applyFill="1" applyBorder="1" applyAlignment="1">
      <alignment horizontal="center" vertical="center"/>
    </xf>
    <xf numFmtId="0" fontId="2" fillId="9" borderId="8" xfId="1" applyFont="1" applyFill="1" applyBorder="1" applyAlignment="1">
      <alignment horizontal="center" vertical="center"/>
    </xf>
    <xf numFmtId="0" fontId="10" fillId="7" borderId="10" xfId="6" applyFont="1" applyFill="1" applyBorder="1" applyAlignment="1">
      <alignment horizontal="center" vertical="center" wrapText="1"/>
    </xf>
    <xf numFmtId="0" fontId="10" fillId="7" borderId="11" xfId="6" applyFont="1" applyFill="1" applyBorder="1" applyAlignment="1">
      <alignment horizontal="center" vertical="center" wrapText="1"/>
    </xf>
    <xf numFmtId="0" fontId="10" fillId="7" borderId="12" xfId="6" applyFont="1" applyFill="1" applyBorder="1" applyAlignment="1">
      <alignment horizontal="center" vertical="center" wrapText="1"/>
    </xf>
    <xf numFmtId="0" fontId="10" fillId="4" borderId="10" xfId="6" applyFont="1" applyFill="1" applyBorder="1" applyAlignment="1">
      <alignment horizontal="center" vertical="center" wrapText="1"/>
    </xf>
    <xf numFmtId="0" fontId="10" fillId="4" borderId="11" xfId="6" applyFont="1" applyFill="1" applyBorder="1" applyAlignment="1">
      <alignment horizontal="center" vertical="center" wrapText="1"/>
    </xf>
    <xf numFmtId="0" fontId="10" fillId="4" borderId="13" xfId="6" applyFont="1" applyFill="1" applyBorder="1" applyAlignment="1">
      <alignment horizontal="center" vertical="center" wrapText="1"/>
    </xf>
    <xf numFmtId="0" fontId="10" fillId="8" borderId="10" xfId="6" applyFont="1" applyFill="1" applyBorder="1" applyAlignment="1">
      <alignment horizontal="center" vertical="top" wrapText="1"/>
    </xf>
    <xf numFmtId="0" fontId="10" fillId="8" borderId="11" xfId="6" applyFont="1" applyFill="1" applyBorder="1" applyAlignment="1">
      <alignment horizontal="center" vertical="top" wrapText="1"/>
    </xf>
    <xf numFmtId="0" fontId="10" fillId="8" borderId="13" xfId="6" applyFont="1" applyFill="1" applyBorder="1" applyAlignment="1">
      <alignment horizontal="center" vertical="top" wrapText="1"/>
    </xf>
    <xf numFmtId="0" fontId="10" fillId="2" borderId="10" xfId="6" applyFont="1" applyFill="1" applyBorder="1" applyAlignment="1">
      <alignment horizontal="center" vertical="top" wrapText="1"/>
    </xf>
    <xf numFmtId="0" fontId="10" fillId="2" borderId="11" xfId="6" applyFont="1" applyFill="1" applyBorder="1" applyAlignment="1">
      <alignment horizontal="center" vertical="top" wrapText="1"/>
    </xf>
    <xf numFmtId="0" fontId="10" fillId="2" borderId="13" xfId="6" applyFont="1" applyFill="1" applyBorder="1" applyAlignment="1">
      <alignment horizontal="center" vertical="top" wrapText="1"/>
    </xf>
  </cellXfs>
  <cellStyles count="12">
    <cellStyle name="Comma 14 2" xfId="11" xr:uid="{00000000-0005-0000-0000-000000000000}"/>
    <cellStyle name="Comma 2 2 2" xfId="9" xr:uid="{00000000-0005-0000-0000-000001000000}"/>
    <cellStyle name="Comma 3" xfId="7" xr:uid="{00000000-0005-0000-0000-000002000000}"/>
    <cellStyle name="Currency 2" xfId="3" xr:uid="{00000000-0005-0000-0000-000003000000}"/>
    <cellStyle name="Currency 2 2" xfId="4" xr:uid="{00000000-0005-0000-0000-000004000000}"/>
    <cellStyle name="Currency 3" xfId="5" xr:uid="{00000000-0005-0000-0000-000005000000}"/>
    <cellStyle name="Normal" xfId="0" builtinId="0"/>
    <cellStyle name="Normal 16 2" xfId="10" xr:uid="{00000000-0005-0000-0000-000007000000}"/>
    <cellStyle name="Normal 2" xfId="6" xr:uid="{00000000-0005-0000-0000-000008000000}"/>
    <cellStyle name="Normal 20 2" xfId="8" xr:uid="{00000000-0005-0000-0000-000009000000}"/>
    <cellStyle name="Normal 3" xfId="2" xr:uid="{00000000-0005-0000-0000-00000A000000}"/>
    <cellStyle name="Normal 5" xfId="1" xr:uid="{00000000-0005-0000-0000-00000B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210202</xdr:colOff>
      <xdr:row>0</xdr:row>
      <xdr:rowOff>10584</xdr:rowOff>
    </xdr:from>
    <xdr:to>
      <xdr:col>5</xdr:col>
      <xdr:colOff>1055160</xdr:colOff>
      <xdr:row>0</xdr:row>
      <xdr:rowOff>264584</xdr:rowOff>
    </xdr:to>
    <xdr:pic>
      <xdr:nvPicPr>
        <xdr:cNvPr id="3" name="Picture 2" descr="C:\Users\AAMuse.WVSOM\Pictures\WV-Orange.png">
          <a:extLst>
            <a:ext uri="{FF2B5EF4-FFF2-40B4-BE49-F238E27FC236}">
              <a16:creationId xmlns:a16="http://schemas.microsoft.com/office/drawing/2014/main" id="{DAC5DE86-F2E8-4A4B-BE85-C9DE6F93F8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084077" y="10584"/>
          <a:ext cx="864008" cy="254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9"/>
  <sheetViews>
    <sheetView tabSelected="1" topLeftCell="A5" zoomScale="120" zoomScaleNormal="120" workbookViewId="0">
      <selection activeCell="E6" sqref="E6"/>
    </sheetView>
  </sheetViews>
  <sheetFormatPr defaultRowHeight="14.4" x14ac:dyDescent="0.3"/>
  <cols>
    <col min="1" max="1" width="6.109375" customWidth="1"/>
    <col min="2" max="2" width="51" customWidth="1"/>
    <col min="5" max="5" width="14.5546875" customWidth="1"/>
    <col min="6" max="6" width="15.88671875" customWidth="1"/>
    <col min="7" max="7" width="0" hidden="1" customWidth="1"/>
    <col min="8" max="8" width="9.109375" bestFit="1" customWidth="1"/>
    <col min="10" max="10" width="10.5546875" bestFit="1" customWidth="1"/>
  </cols>
  <sheetData>
    <row r="1" spans="1:8" ht="22.5" customHeight="1" x14ac:dyDescent="0.3">
      <c r="A1" s="41" t="s">
        <v>0</v>
      </c>
      <c r="B1" s="42"/>
      <c r="C1" s="42"/>
      <c r="D1" s="42"/>
      <c r="E1" s="42"/>
      <c r="F1" s="42"/>
      <c r="G1" s="43"/>
    </row>
    <row r="2" spans="1:8" ht="22.5" customHeight="1" x14ac:dyDescent="0.3">
      <c r="A2" s="46" t="s">
        <v>1</v>
      </c>
      <c r="B2" s="47"/>
      <c r="C2" s="47"/>
      <c r="D2" s="47"/>
      <c r="E2" s="47"/>
      <c r="F2" s="48"/>
      <c r="G2" s="11"/>
    </row>
    <row r="3" spans="1:8" ht="15" x14ac:dyDescent="0.3">
      <c r="A3" s="12" t="s">
        <v>2</v>
      </c>
      <c r="B3" s="12" t="s">
        <v>3</v>
      </c>
      <c r="C3" s="13" t="s">
        <v>4</v>
      </c>
      <c r="D3" s="13" t="s">
        <v>5</v>
      </c>
      <c r="E3" s="12" t="s">
        <v>6</v>
      </c>
      <c r="F3" s="12" t="s">
        <v>7</v>
      </c>
      <c r="G3" s="44"/>
    </row>
    <row r="4" spans="1:8" ht="15" x14ac:dyDescent="0.3">
      <c r="A4" s="1" t="s">
        <v>8</v>
      </c>
      <c r="B4" s="45" t="s">
        <v>9</v>
      </c>
      <c r="C4" s="45"/>
      <c r="D4" s="45"/>
      <c r="E4" s="45"/>
      <c r="F4" s="45"/>
      <c r="G4" s="44"/>
    </row>
    <row r="5" spans="1:8" ht="126.9" customHeight="1" x14ac:dyDescent="0.3">
      <c r="A5" s="2">
        <v>1</v>
      </c>
      <c r="B5" s="5" t="s">
        <v>10</v>
      </c>
      <c r="C5" s="14" t="s">
        <v>11</v>
      </c>
      <c r="D5" s="6">
        <f>5203*0.7*0.4</f>
        <v>1456.8400000000001</v>
      </c>
      <c r="E5" s="7"/>
      <c r="F5" s="7">
        <f>D5*E5</f>
        <v>0</v>
      </c>
      <c r="G5" s="44"/>
    </row>
    <row r="6" spans="1:8" ht="113.4" customHeight="1" x14ac:dyDescent="0.3">
      <c r="A6" s="8">
        <v>1.1000000000000001</v>
      </c>
      <c r="B6" s="3" t="s">
        <v>47</v>
      </c>
      <c r="C6" s="4" t="s">
        <v>12</v>
      </c>
      <c r="D6" s="4">
        <v>4915</v>
      </c>
      <c r="E6" s="9"/>
      <c r="F6" s="9">
        <f>D6*E6</f>
        <v>0</v>
      </c>
      <c r="G6" s="44"/>
      <c r="H6" s="34"/>
    </row>
    <row r="7" spans="1:8" ht="128.4" customHeight="1" x14ac:dyDescent="0.3">
      <c r="A7" s="8">
        <v>1.2</v>
      </c>
      <c r="B7" s="3" t="s">
        <v>13</v>
      </c>
      <c r="C7" s="4" t="s">
        <v>12</v>
      </c>
      <c r="D7" s="4">
        <v>85</v>
      </c>
      <c r="E7" s="9"/>
      <c r="F7" s="9">
        <f>D7*E7</f>
        <v>0</v>
      </c>
      <c r="G7" s="44"/>
      <c r="H7" s="34"/>
    </row>
    <row r="8" spans="1:8" ht="140.1" customHeight="1" x14ac:dyDescent="0.3">
      <c r="A8" s="2">
        <v>1.3</v>
      </c>
      <c r="B8" s="10" t="s">
        <v>14</v>
      </c>
      <c r="C8" s="4" t="s">
        <v>12</v>
      </c>
      <c r="D8" s="4">
        <v>203</v>
      </c>
      <c r="E8" s="9"/>
      <c r="F8" s="9">
        <f>D8*E8</f>
        <v>0</v>
      </c>
      <c r="G8" s="44"/>
    </row>
    <row r="9" spans="1:8" ht="15" x14ac:dyDescent="0.3">
      <c r="A9" s="49" t="s">
        <v>15</v>
      </c>
      <c r="B9" s="50"/>
      <c r="C9" s="50"/>
      <c r="D9" s="50"/>
      <c r="E9" s="51"/>
      <c r="F9" s="31">
        <f>SUM(F5:F8)</f>
        <v>0</v>
      </c>
      <c r="G9" s="44"/>
    </row>
    <row r="10" spans="1:8" x14ac:dyDescent="0.3">
      <c r="A10" s="32" t="s">
        <v>16</v>
      </c>
      <c r="B10" s="36" t="s">
        <v>17</v>
      </c>
      <c r="C10" s="37"/>
      <c r="D10" s="37"/>
      <c r="E10" s="37"/>
      <c r="F10" s="38"/>
    </row>
    <row r="11" spans="1:8" ht="27.6" x14ac:dyDescent="0.3">
      <c r="A11" s="14">
        <v>1</v>
      </c>
      <c r="B11" s="15" t="s">
        <v>18</v>
      </c>
      <c r="C11" s="14" t="s">
        <v>19</v>
      </c>
      <c r="D11" s="14">
        <f>5*3</f>
        <v>15</v>
      </c>
      <c r="E11" s="16"/>
      <c r="F11" s="17">
        <f>D11*E11</f>
        <v>0</v>
      </c>
    </row>
    <row r="12" spans="1:8" ht="27.6" x14ac:dyDescent="0.3">
      <c r="A12" s="14">
        <v>2</v>
      </c>
      <c r="B12" s="15" t="s">
        <v>20</v>
      </c>
      <c r="C12" s="14" t="s">
        <v>11</v>
      </c>
      <c r="D12" s="18">
        <f>(2*(1.6+0.4))*0.25</f>
        <v>1</v>
      </c>
      <c r="E12" s="16"/>
      <c r="F12" s="17">
        <f t="shared" ref="F12:F17" si="0">D12*E12</f>
        <v>0</v>
      </c>
    </row>
    <row r="13" spans="1:8" ht="27.6" x14ac:dyDescent="0.3">
      <c r="A13" s="14">
        <v>3</v>
      </c>
      <c r="B13" s="19" t="s">
        <v>21</v>
      </c>
      <c r="C13" s="14" t="s">
        <v>22</v>
      </c>
      <c r="D13" s="18">
        <v>1</v>
      </c>
      <c r="E13" s="16"/>
      <c r="F13" s="17">
        <f t="shared" si="0"/>
        <v>0</v>
      </c>
    </row>
    <row r="14" spans="1:8" ht="41.4" x14ac:dyDescent="0.3">
      <c r="A14" s="14">
        <v>4</v>
      </c>
      <c r="B14" s="19" t="s">
        <v>23</v>
      </c>
      <c r="C14" s="14" t="s">
        <v>11</v>
      </c>
      <c r="D14" s="20">
        <f>(2*(1.6+0.4))*0.25</f>
        <v>1</v>
      </c>
      <c r="E14" s="16"/>
      <c r="F14" s="17">
        <f t="shared" si="0"/>
        <v>0</v>
      </c>
    </row>
    <row r="15" spans="1:8" ht="41.4" x14ac:dyDescent="0.3">
      <c r="A15" s="14">
        <v>5</v>
      </c>
      <c r="B15" s="21" t="s">
        <v>24</v>
      </c>
      <c r="C15" s="14" t="s">
        <v>11</v>
      </c>
      <c r="D15" s="20">
        <f>(1*0.4*0.25)</f>
        <v>0.1</v>
      </c>
      <c r="E15" s="16"/>
      <c r="F15" s="17">
        <f t="shared" si="0"/>
        <v>0</v>
      </c>
    </row>
    <row r="16" spans="1:8" ht="110.4" x14ac:dyDescent="0.3">
      <c r="A16" s="14">
        <v>6</v>
      </c>
      <c r="B16" s="15" t="s">
        <v>25</v>
      </c>
      <c r="C16" s="14" t="s">
        <v>11</v>
      </c>
      <c r="D16" s="14">
        <f>(1.6*1*0.2)+(1.6*0.05*0.05)*2+(0.9*0.05*0.05*2)</f>
        <v>0.33250000000000007</v>
      </c>
      <c r="E16" s="16"/>
      <c r="F16" s="17">
        <f t="shared" si="0"/>
        <v>0</v>
      </c>
    </row>
    <row r="17" spans="1:6" ht="82.8" x14ac:dyDescent="0.3">
      <c r="A17" s="14">
        <v>7</v>
      </c>
      <c r="B17" s="15" t="s">
        <v>26</v>
      </c>
      <c r="C17" s="14" t="s">
        <v>11</v>
      </c>
      <c r="D17" s="20">
        <f>(1.4*0.8*0.2)</f>
        <v>0.22399999999999998</v>
      </c>
      <c r="E17" s="16"/>
      <c r="F17" s="17">
        <f t="shared" si="0"/>
        <v>0</v>
      </c>
    </row>
    <row r="18" spans="1:6" ht="82.8" x14ac:dyDescent="0.3">
      <c r="A18" s="14">
        <v>8</v>
      </c>
      <c r="B18" s="15" t="s">
        <v>27</v>
      </c>
      <c r="C18" s="14" t="s">
        <v>19</v>
      </c>
      <c r="D18" s="20">
        <f>(0.25*1*2)+(0.25*1.6*2)+(1.4*0.8*2)+(3*0.25)+((2*(1.6+0.4)))</f>
        <v>8.2899999999999991</v>
      </c>
      <c r="E18" s="16"/>
      <c r="F18" s="17">
        <f>D18*E18</f>
        <v>0</v>
      </c>
    </row>
    <row r="19" spans="1:6" ht="41.4" x14ac:dyDescent="0.3">
      <c r="A19" s="14">
        <v>9</v>
      </c>
      <c r="B19" s="15" t="s">
        <v>28</v>
      </c>
      <c r="C19" s="14" t="s">
        <v>19</v>
      </c>
      <c r="D19" s="20">
        <f>(0.25*1*2)+(0.25*1.6*2)+(1.4*0.8*2)+(3*0.25)+((2*(1.6+0.4)))</f>
        <v>8.2899999999999991</v>
      </c>
      <c r="E19" s="16"/>
      <c r="F19" s="17">
        <f t="shared" ref="F19:F30" si="1">D19*E19</f>
        <v>0</v>
      </c>
    </row>
    <row r="20" spans="1:6" ht="41.4" x14ac:dyDescent="0.3">
      <c r="A20" s="14">
        <v>10</v>
      </c>
      <c r="B20" s="15" t="s">
        <v>29</v>
      </c>
      <c r="C20" s="14" t="s">
        <v>19</v>
      </c>
      <c r="D20" s="20">
        <f>(0.25*1*2)+(0.25*1.6*2)+(1.4*0.8*2)+(3*0.25)+((2*(1.6+0.4)))</f>
        <v>8.2899999999999991</v>
      </c>
      <c r="E20" s="16"/>
      <c r="F20" s="17">
        <f t="shared" si="1"/>
        <v>0</v>
      </c>
    </row>
    <row r="21" spans="1:6" ht="82.8" x14ac:dyDescent="0.3">
      <c r="A21" s="14">
        <v>11</v>
      </c>
      <c r="B21" s="15" t="s">
        <v>30</v>
      </c>
      <c r="C21" s="14" t="s">
        <v>22</v>
      </c>
      <c r="D21" s="18">
        <v>1</v>
      </c>
      <c r="E21" s="16"/>
      <c r="F21" s="17">
        <f t="shared" si="1"/>
        <v>0</v>
      </c>
    </row>
    <row r="22" spans="1:6" x14ac:dyDescent="0.3">
      <c r="A22" s="39" t="s">
        <v>31</v>
      </c>
      <c r="B22" s="40"/>
      <c r="C22" s="40"/>
      <c r="D22" s="40"/>
      <c r="E22" s="40"/>
      <c r="F22" s="22">
        <f>SUM(F11:F21)</f>
        <v>0</v>
      </c>
    </row>
    <row r="23" spans="1:6" x14ac:dyDescent="0.3">
      <c r="A23" s="32" t="s">
        <v>32</v>
      </c>
      <c r="B23" s="36" t="s">
        <v>33</v>
      </c>
      <c r="C23" s="37"/>
      <c r="D23" s="37"/>
      <c r="E23" s="37"/>
      <c r="F23" s="38"/>
    </row>
    <row r="24" spans="1:6" ht="55.2" x14ac:dyDescent="0.3">
      <c r="A24" s="14">
        <v>1</v>
      </c>
      <c r="B24" s="15" t="s">
        <v>34</v>
      </c>
      <c r="C24" s="14" t="s">
        <v>11</v>
      </c>
      <c r="D24" s="18">
        <f>(0.3*0.3*0.3*12)</f>
        <v>0.32400000000000001</v>
      </c>
      <c r="E24" s="16"/>
      <c r="F24" s="17">
        <f t="shared" si="1"/>
        <v>0</v>
      </c>
    </row>
    <row r="25" spans="1:6" ht="69" x14ac:dyDescent="0.3">
      <c r="A25" s="14">
        <v>2</v>
      </c>
      <c r="B25" s="15" t="s">
        <v>35</v>
      </c>
      <c r="C25" s="14" t="s">
        <v>11</v>
      </c>
      <c r="D25" s="18">
        <f>6.2*6.2*0.1</f>
        <v>3.8440000000000007</v>
      </c>
      <c r="E25" s="16"/>
      <c r="F25" s="17">
        <f t="shared" si="1"/>
        <v>0</v>
      </c>
    </row>
    <row r="26" spans="1:6" ht="76.349999999999994" customHeight="1" x14ac:dyDescent="0.3">
      <c r="A26" s="14">
        <v>3</v>
      </c>
      <c r="B26" s="15" t="s">
        <v>36</v>
      </c>
      <c r="C26" s="14" t="s">
        <v>37</v>
      </c>
      <c r="D26" s="18">
        <v>12</v>
      </c>
      <c r="E26" s="16"/>
      <c r="F26" s="17">
        <f t="shared" si="1"/>
        <v>0</v>
      </c>
    </row>
    <row r="27" spans="1:6" ht="27.6" x14ac:dyDescent="0.3">
      <c r="A27" s="14">
        <v>4</v>
      </c>
      <c r="B27" s="15" t="s">
        <v>38</v>
      </c>
      <c r="C27" s="14" t="s">
        <v>11</v>
      </c>
      <c r="D27" s="18">
        <f>(0.3*0.3*0.3*12)</f>
        <v>0.32400000000000001</v>
      </c>
      <c r="E27" s="16"/>
      <c r="F27" s="17">
        <f t="shared" si="1"/>
        <v>0</v>
      </c>
    </row>
    <row r="28" spans="1:6" ht="171" customHeight="1" x14ac:dyDescent="0.3">
      <c r="A28" s="14">
        <v>5</v>
      </c>
      <c r="B28" s="15" t="s">
        <v>39</v>
      </c>
      <c r="C28" s="14" t="s">
        <v>19</v>
      </c>
      <c r="D28" s="18">
        <f>(6*2.6*4)</f>
        <v>62.400000000000006</v>
      </c>
      <c r="E28" s="16"/>
      <c r="F28" s="17">
        <f t="shared" si="1"/>
        <v>0</v>
      </c>
    </row>
    <row r="29" spans="1:6" ht="41.4" x14ac:dyDescent="0.3">
      <c r="A29" s="14">
        <v>6</v>
      </c>
      <c r="B29" s="15" t="s">
        <v>40</v>
      </c>
      <c r="C29" s="14" t="s">
        <v>37</v>
      </c>
      <c r="D29" s="18">
        <v>1</v>
      </c>
      <c r="E29" s="16"/>
      <c r="F29" s="17">
        <f t="shared" si="1"/>
        <v>0</v>
      </c>
    </row>
    <row r="30" spans="1:6" ht="28.2" thickBot="1" x14ac:dyDescent="0.35">
      <c r="A30" s="14">
        <v>7</v>
      </c>
      <c r="B30" s="23" t="s">
        <v>41</v>
      </c>
      <c r="C30" s="24" t="s">
        <v>42</v>
      </c>
      <c r="D30" s="25">
        <v>1</v>
      </c>
      <c r="E30" s="26"/>
      <c r="F30" s="27">
        <f t="shared" si="1"/>
        <v>0</v>
      </c>
    </row>
    <row r="31" spans="1:6" ht="15" thickBot="1" x14ac:dyDescent="0.35">
      <c r="A31" s="52" t="s">
        <v>43</v>
      </c>
      <c r="B31" s="53"/>
      <c r="C31" s="53"/>
      <c r="D31" s="53"/>
      <c r="E31" s="54"/>
      <c r="F31" s="28">
        <f>SUM(F24:F30)</f>
        <v>0</v>
      </c>
    </row>
    <row r="32" spans="1:6" ht="15" thickBot="1" x14ac:dyDescent="0.35">
      <c r="A32" s="55" t="s">
        <v>44</v>
      </c>
      <c r="B32" s="56"/>
      <c r="C32" s="56"/>
      <c r="D32" s="56"/>
      <c r="E32" s="57"/>
      <c r="F32" s="29">
        <f>F31+F22</f>
        <v>0</v>
      </c>
    </row>
    <row r="33" spans="1:6" ht="15" thickBot="1" x14ac:dyDescent="0.35">
      <c r="A33" s="58" t="s">
        <v>45</v>
      </c>
      <c r="B33" s="59"/>
      <c r="C33" s="59"/>
      <c r="D33" s="59"/>
      <c r="E33" s="60"/>
      <c r="F33" s="30">
        <f>2*F32</f>
        <v>0</v>
      </c>
    </row>
    <row r="34" spans="1:6" ht="15" thickBot="1" x14ac:dyDescent="0.35">
      <c r="A34" s="61" t="s">
        <v>46</v>
      </c>
      <c r="B34" s="62"/>
      <c r="C34" s="62"/>
      <c r="D34" s="62"/>
      <c r="E34" s="63"/>
      <c r="F34" s="33">
        <f>F9+F33</f>
        <v>0</v>
      </c>
    </row>
    <row r="38" spans="1:6" x14ac:dyDescent="0.3">
      <c r="E38" s="35"/>
    </row>
    <row r="39" spans="1:6" x14ac:dyDescent="0.3">
      <c r="E39" s="35"/>
    </row>
  </sheetData>
  <mergeCells count="12">
    <mergeCell ref="B23:F23"/>
    <mergeCell ref="A31:E31"/>
    <mergeCell ref="A32:E32"/>
    <mergeCell ref="A33:E33"/>
    <mergeCell ref="A34:E34"/>
    <mergeCell ref="B10:F10"/>
    <mergeCell ref="A22:E22"/>
    <mergeCell ref="A1:G1"/>
    <mergeCell ref="G3:G9"/>
    <mergeCell ref="B4:F4"/>
    <mergeCell ref="A2:F2"/>
    <mergeCell ref="A9:E9"/>
  </mergeCell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EFD37ED05D9E154892A6A099C58F9D8C" ma:contentTypeVersion="15" ma:contentTypeDescription="Create a new document." ma:contentTypeScope="" ma:versionID="47ccfbe27693fafe98a5019bfc1cdfbf">
  <xsd:schema xmlns:xsd="http://www.w3.org/2001/XMLSchema" xmlns:xs="http://www.w3.org/2001/XMLSchema" xmlns:p="http://schemas.microsoft.com/office/2006/metadata/properties" xmlns:ns3="feeb5f99-7fdb-4766-8a47-ae9e83cb67e9" xmlns:ns4="7aa783e9-3e54-43be-8dc5-2174fac34f2e" targetNamespace="http://schemas.microsoft.com/office/2006/metadata/properties" ma:root="true" ma:fieldsID="4bd4539da9bbaa2c5ec8f182d3c4229b" ns3:_="" ns4:_="">
    <xsd:import namespace="feeb5f99-7fdb-4766-8a47-ae9e83cb67e9"/>
    <xsd:import namespace="7aa783e9-3e54-43be-8dc5-2174fac34f2e"/>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Tags" minOccurs="0"/>
                <xsd:element ref="ns4:MediaServiceGenerationTime" minOccurs="0"/>
                <xsd:element ref="ns4:MediaServiceEventHashCode" minOccurs="0"/>
                <xsd:element ref="ns4:MediaServiceOCR" minOccurs="0"/>
                <xsd:element ref="ns4:MediaServiceAutoKeyPoints" minOccurs="0"/>
                <xsd:element ref="ns4:MediaServiceKeyPoints" minOccurs="0"/>
                <xsd:element ref="ns4:MediaServiceLocation" minOccurs="0"/>
                <xsd:element ref="ns4:MediaLengthInSeconds" minOccurs="0"/>
                <xsd:element ref="ns4: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eeb5f99-7fdb-4766-8a47-ae9e83cb67e9"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SharingHintHash" ma:index="10" nillable="true" ma:displayName="Sharing Hint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aa783e9-3e54-43be-8dc5-2174fac34f2e"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MediaLengthInSeconds" ma:index="21" nillable="true" ma:displayName="Length (seconds)" ma:internalName="MediaLengthInSeconds" ma:readOnly="true">
      <xsd:simpleType>
        <xsd:restriction base="dms:Unknown"/>
      </xsd:simpleType>
    </xsd:element>
    <xsd:element name="_activity" ma:index="22"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activity xmlns="7aa783e9-3e54-43be-8dc5-2174fac34f2e" xsi:nil="true"/>
  </documentManagement>
</p:properties>
</file>

<file path=customXml/itemProps1.xml><?xml version="1.0" encoding="utf-8"?>
<ds:datastoreItem xmlns:ds="http://schemas.openxmlformats.org/officeDocument/2006/customXml" ds:itemID="{CEC75B93-46B5-4FDE-9ACA-4DC3B75C3D80}">
  <ds:schemaRefs>
    <ds:schemaRef ds:uri="http://schemas.microsoft.com/sharepoint/v3/contenttype/forms"/>
  </ds:schemaRefs>
</ds:datastoreItem>
</file>

<file path=customXml/itemProps2.xml><?xml version="1.0" encoding="utf-8"?>
<ds:datastoreItem xmlns:ds="http://schemas.openxmlformats.org/officeDocument/2006/customXml" ds:itemID="{A45A4E34-049C-4522-9637-D396B3D4775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eeb5f99-7fdb-4766-8a47-ae9e83cb67e9"/>
    <ds:schemaRef ds:uri="7aa783e9-3e54-43be-8dc5-2174fac34f2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C8FB748-CFF3-47C2-80E3-1ADEF2EC4D12}">
  <ds:schemaRefs>
    <ds:schemaRef ds:uri="http://schemas.microsoft.com/office/2006/metadata/properties"/>
    <ds:schemaRef ds:uri="http://schemas.microsoft.com/office/infopath/2007/PartnerControls"/>
    <ds:schemaRef ds:uri="7aa783e9-3e54-43be-8dc5-2174fac34f2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Mulac W.Conection with Kiosks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Abdihakim Mohamoud Omar</dc:creator>
  <cp:keywords/>
  <dc:description/>
  <cp:lastModifiedBy>Maxamed Abdi Ducaale</cp:lastModifiedBy>
  <cp:revision/>
  <dcterms:created xsi:type="dcterms:W3CDTF">2022-08-20T14:51:08Z</dcterms:created>
  <dcterms:modified xsi:type="dcterms:W3CDTF">2025-05-08T11:20:16Z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0x010100EFD37ED05D9E154892A6A099C58F9D8C</vt:lpwstr>
  </property>
</Properties>
</file>